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\Фінплани та звіти на 2025 рік\Фінансові плани на 2026 рік\"/>
    </mc:Choice>
  </mc:AlternateContent>
  <xr:revisionPtr revIDLastSave="0" documentId="13_ncr:1_{119CA186-4290-400C-8EB5-58AFDAD37F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фінплан" sheetId="2" r:id="rId1"/>
  </sheets>
  <definedNames>
    <definedName name="bookmark1" localSheetId="0">фінплан!$E$25</definedName>
    <definedName name="bookmark2" localSheetId="0">фінплан!$B$134</definedName>
    <definedName name="bookmark3" localSheetId="0">фінплан!$I$134</definedName>
    <definedName name="_xlnm.Print_Titles" localSheetId="0">фінплан!$26:$28</definedName>
  </definedNames>
  <calcPr calcId="191029"/>
</workbook>
</file>

<file path=xl/calcChain.xml><?xml version="1.0" encoding="utf-8"?>
<calcChain xmlns="http://schemas.openxmlformats.org/spreadsheetml/2006/main">
  <c r="I64" i="2" l="1"/>
  <c r="J42" i="2"/>
  <c r="K42" i="2"/>
  <c r="L42" i="2"/>
  <c r="M42" i="2"/>
  <c r="I42" i="2"/>
  <c r="M36" i="2"/>
  <c r="L36" i="2"/>
  <c r="K36" i="2"/>
  <c r="I36" i="2"/>
  <c r="I118" i="2"/>
  <c r="I116" i="2"/>
  <c r="J123" i="2"/>
  <c r="I123" i="2"/>
  <c r="I60" i="2"/>
  <c r="I32" i="2"/>
  <c r="J36" i="2"/>
  <c r="F65" i="2"/>
  <c r="F64" i="2"/>
  <c r="F42" i="2"/>
  <c r="I67" i="2"/>
  <c r="I68" i="2"/>
  <c r="K64" i="2"/>
  <c r="I112" i="2" l="1"/>
  <c r="I78" i="2"/>
  <c r="I77" i="2"/>
  <c r="I76" i="2"/>
  <c r="I74" i="2"/>
  <c r="I73" i="2"/>
  <c r="I72" i="2"/>
  <c r="K65" i="2"/>
  <c r="M64" i="2"/>
  <c r="M65" i="2" s="1"/>
  <c r="L64" i="2"/>
  <c r="L65" i="2" s="1"/>
  <c r="J64" i="2"/>
  <c r="J65" i="2" s="1"/>
  <c r="I51" i="2"/>
  <c r="I49" i="2"/>
  <c r="I47" i="2"/>
  <c r="I46" i="2"/>
  <c r="I45" i="2"/>
  <c r="I44" i="2"/>
  <c r="I31" i="2"/>
  <c r="I65" i="2" l="1"/>
  <c r="H42" i="2" l="1"/>
  <c r="G42" i="2"/>
  <c r="G36" i="2"/>
  <c r="K125" i="2" l="1"/>
  <c r="L125" i="2"/>
  <c r="M125" i="2"/>
  <c r="J125" i="2"/>
  <c r="H125" i="2"/>
  <c r="M123" i="2"/>
  <c r="L123" i="2"/>
  <c r="K123" i="2"/>
  <c r="H123" i="2"/>
  <c r="I125" i="2" l="1"/>
  <c r="I113" i="2"/>
  <c r="K112" i="2"/>
  <c r="K119" i="2" s="1"/>
  <c r="L112" i="2"/>
  <c r="L119" i="2" s="1"/>
  <c r="M112" i="2"/>
  <c r="M119" i="2" s="1"/>
  <c r="J112" i="2"/>
  <c r="J119" i="2" s="1"/>
  <c r="I75" i="2"/>
  <c r="I37" i="2" l="1"/>
  <c r="I38" i="2"/>
  <c r="I56" i="2" l="1"/>
  <c r="I55" i="2"/>
  <c r="I54" i="2"/>
  <c r="I53" i="2"/>
  <c r="I52" i="2"/>
  <c r="I50" i="2"/>
  <c r="I48" i="2"/>
  <c r="H64" i="2"/>
  <c r="G64" i="2"/>
  <c r="I119" i="2" l="1"/>
</calcChain>
</file>

<file path=xl/sharedStrings.xml><?xml version="1.0" encoding="utf-8"?>
<sst xmlns="http://schemas.openxmlformats.org/spreadsheetml/2006/main" count="177" uniqueCount="153">
  <si>
    <t>(підпис, ініціали, прізвище)</t>
  </si>
  <si>
    <t>Додаток 1</t>
  </si>
  <si>
    <t xml:space="preserve">Сільський голова </t>
  </si>
  <si>
    <t>(посада керівника органу управління)</t>
  </si>
  <si>
    <t>Проект</t>
  </si>
  <si>
    <t>Змінений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</si>
  <si>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</si>
  <si>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</si>
  <si>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</si>
  <si>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</si>
  <si>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</si>
  <si>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</si>
  <si>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Комунальне підприємство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</si>
  <si>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</si>
  <si>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</si>
  <si>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</si>
  <si>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</si>
  <si>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</si>
  <si>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</si>
  <si>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</si>
  <si>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</si>
  <si>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r>
      <t>Роздрібна торгівля фармацевтичними товарами в спеціалізованих</t>
    </r>
    <r>
      <rPr>
        <sz val="14"/>
        <color theme="1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магазинах</t>
    </r>
  </si>
  <si>
    <t>за КВЕД</t>
  </si>
  <si>
    <t>47.73</t>
  </si>
  <si>
    <t>Одиниця виміру</t>
  </si>
  <si>
    <t>Форма власності</t>
  </si>
  <si>
    <t>Комунальна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</si>
  <si>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</si>
  <si>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</si>
  <si>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</si>
  <si>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</si>
  <si>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</si>
  <si>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</si>
  <si>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Найменування показника</t>
  </si>
  <si>
    <t>Код рядка</t>
  </si>
  <si>
    <t>Факт минулого року</t>
  </si>
  <si>
    <t>Фінансовий план поточного року (у т.ч. зі змінами)</t>
  </si>
  <si>
    <t>Прогноз на поточний рік</t>
  </si>
  <si>
    <t>Плановий рік (усього)</t>
  </si>
  <si>
    <t>У тому числі за кварталами планового року</t>
  </si>
  <si>
    <t>І</t>
  </si>
  <si>
    <t>ІІ</t>
  </si>
  <si>
    <t>ІІІ</t>
  </si>
  <si>
    <t>IV</t>
  </si>
  <si>
    <t>I. Формування фінансових результатів</t>
  </si>
  <si>
    <t>Доходи</t>
  </si>
  <si>
    <t>Дохід (виручка) від реалізації продукції (товарів, робіт, послуг), що надаються КП згідно з їх основною діяльністю</t>
  </si>
  <si>
    <t>Дохід з місцевого бюджету за цільовими програмами, у т.ч:</t>
  </si>
  <si>
    <t>Програма і централізовані заходи боротьби з туберкульозом</t>
  </si>
  <si>
    <t>Централізовані заходи з лікування хворих на цукровий та нецукровий діабет (державний, місцевий бюджет та ОТГ)</t>
  </si>
  <si>
    <t>Інші доходи, у т.ч.:</t>
  </si>
  <si>
    <t>дохід від операційної оренди активів</t>
  </si>
  <si>
    <t>дохід від реалізації платних послуг</t>
  </si>
  <si>
    <t>дохід від благодійних внесків, грантів та дарунків</t>
  </si>
  <si>
    <t>Капітальні інвестиції</t>
  </si>
  <si>
    <t>інші надходження не заборонені законодавством (розшифруваня)</t>
  </si>
  <si>
    <t>Усього доходів</t>
  </si>
  <si>
    <t>Витрати:</t>
  </si>
  <si>
    <t>Заробітна плата</t>
  </si>
  <si>
    <t>Нарахування на оплату праці</t>
  </si>
  <si>
    <t>Предмети, матеріали, обладнання та інветар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</si>
  <si>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</si>
  <si>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</si>
  <si>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</si>
  <si>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</si>
  <si>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</si>
  <si>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</si>
  <si>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</si>
  <si>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</si>
  <si>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</si>
  <si>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</si>
  <si>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</si>
  <si>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</si>
  <si>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</si>
  <si>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</si>
  <si>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</si>
  <si>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Резервний фонд</t>
  </si>
  <si>
    <t>Усього витрат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</si>
  <si>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</si>
  <si>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</si>
  <si>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</si>
  <si>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</si>
  <si>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</si>
  <si>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</si>
  <si>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</si>
  <si>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</t>
  </si>
  <si>
    <t>доходи з місцевого бюджету цільового фінансування по капітальним видаткам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</si>
  <si>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</si>
  <si>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</si>
  <si>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</si>
  <si>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</si>
  <si>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</si>
  <si>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модефікація (добудова, дообладнання, реконструкція) основних засобів</t>
  </si>
  <si>
    <t>капітальний ремонт</t>
  </si>
  <si>
    <t>Вартість основних засобів</t>
  </si>
  <si>
    <t>ІУ. Фінансова діяльність</t>
  </si>
  <si>
    <t>Доходи від фінансової діяльності за зобов'язаннями, у т.ч.: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</si>
  <si>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</si>
  <si>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</si>
  <si>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</si>
  <si>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</si>
  <si>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</si>
  <si>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</si>
  <si>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У.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</si>
  <si>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</si>
  <si>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</si>
  <si>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доходу від реалізації продукції (товарів, робіт, послуг)</t>
  </si>
  <si>
    <t>Коефіцієнт зносу основних засобів</t>
  </si>
  <si>
    <t>УІ. Звіт про фінансовий стан</t>
  </si>
  <si>
    <t>Необоротні активи</t>
  </si>
  <si>
    <t>Оборотні активи</t>
  </si>
  <si>
    <t>Усього активів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</si>
  <si>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</si>
  <si>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</si>
  <si>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</si>
  <si>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</si>
  <si>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</si>
  <si>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</si>
  <si>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</si>
  <si>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</si>
  <si>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</si>
  <si>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</si>
  <si>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</si>
  <si>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Керівники</t>
  </si>
  <si>
    <t>Заборгованість за заробітною платою, у т.ч.:</t>
  </si>
  <si>
    <t>Директор</t>
  </si>
  <si>
    <t xml:space="preserve">              (підпис)                                            </t>
  </si>
  <si>
    <t>____________</t>
  </si>
  <si>
    <t>Головний бухгалтер</t>
  </si>
  <si>
    <t xml:space="preserve">         Яна МАНУКЯН</t>
  </si>
  <si>
    <t>ЗАТВЕРДЖЕНО</t>
  </si>
  <si>
    <t>ПОГОДЖЕНО:</t>
  </si>
  <si>
    <t>Начальник фінансового відділу Широківської сільської ради</t>
  </si>
  <si>
    <t xml:space="preserve">                              (посада керівника фінансового органу</t>
  </si>
  <si>
    <t>_____________________</t>
  </si>
  <si>
    <t>Дохід з місцевого бюджету (за програмою розвитку та поповнення статутного капіталу) всього</t>
  </si>
  <si>
    <t>Х</t>
  </si>
  <si>
    <t>Середньомісячні витрати на оплату праці одного працівника (грн) , у т.ч.:</t>
  </si>
  <si>
    <t>Комунальне підприємство "АПТЕКА «СІМЕЙНИЙ ЛІКАР"</t>
  </si>
  <si>
    <t>Охорона здоров'я</t>
  </si>
  <si>
    <t>_______________________Денис КОРОТЕНКО</t>
  </si>
  <si>
    <t>Людмила НІЧІПОРЧУК</t>
  </si>
  <si>
    <t>с.Володимирівське</t>
  </si>
  <si>
    <t>Широківська сільська рада Запорізького району Запорізької обалсті</t>
  </si>
  <si>
    <t xml:space="preserve">Тис.грн. </t>
  </si>
  <si>
    <t>097 076 10 04</t>
  </si>
  <si>
    <t xml:space="preserve">       Юрій МОРЯК</t>
  </si>
  <si>
    <t>ФІНАНСОВИЙ ПЛАН ПІДПРИЄМСТВА НА 2026 РІК</t>
  </si>
  <si>
    <t>рішенням шістдесят шостої  сесії восьмого скликання Широківської сільської ради Запорізького району Запорізької області</t>
  </si>
  <si>
    <t>від 04.12.2025</t>
  </si>
  <si>
    <t>МОРЯК Ю.О.</t>
  </si>
  <si>
    <t>70411, с.Володимирівське,вул. Стадіонна,буд.3</t>
  </si>
  <si>
    <t>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</si>
</sst>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7"/>
      <color rgb="FF000000"/>
      <name val="Arial Unicode MS"/>
      <family val="2"/>
      <charset val="204"/>
    </font>
    <font>
      <b/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7"/>
      <color theme="1"/>
      <name val="Arial Unicode MS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/>
    <xf numFmtId="4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0" fillId="2" borderId="1" xfId="0" applyFont="1" applyFill="1" applyBorder="1" applyAlignment="1">
      <alignment horizontal="center" vertical="center" wrapText="1"/>
    </xf>
    <xf numFmtId="4" fontId="21" fillId="0" borderId="0" xfId="0" applyNumberFormat="1" applyFont="1"/>
    <xf numFmtId="0" fontId="5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 xr:uid="{A3512796-AB47-4824-9CE3-84AEEFE11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9"/>
  <sheetViews>
    <sheetView tabSelected="1" zoomScale="120" zoomScaleNormal="120" workbookViewId="0">
      <selection activeCell="L5" sqref="L5"/>
    </sheetView>
  </sheetViews>
  <sheetFormatPr defaultRowHeight="12.75"/>
  <cols>
    <col min="1" max="2" width="9.140625" customWidth="1"/>
    <col min="4" max="4" width="12" customWidth="1"/>
    <col min="7" max="8" width="11.140625" customWidth="1"/>
    <col min="9" max="9" width="10.7109375" customWidth="1"/>
    <col min="10" max="10" width="10.140625" customWidth="1"/>
    <col min="11" max="11" width="11.85546875" customWidth="1"/>
    <col min="12" max="12" width="11.7109375" customWidth="1"/>
    <col min="13" max="14" width="10.28515625" customWidth="1"/>
  </cols>
  <sheetData>
    <row r="1" spans="1:13">
      <c r="M1" s="3" t="s">
        <v>1</v>
      </c>
    </row>
    <row r="2" spans="1:13" ht="18.75" customHeight="1">
      <c r="A2" s="1"/>
      <c r="K2" s="115" t="s">
        <v>130</v>
      </c>
      <c r="L2" s="115"/>
      <c r="M2" s="3"/>
    </row>
    <row r="3" spans="1:13" ht="39.75" customHeight="1">
      <c r="A3" s="1"/>
      <c r="K3" s="117" t="s">
        <v>148</v>
      </c>
      <c r="L3" s="117"/>
      <c r="M3" s="117"/>
    </row>
    <row r="4" spans="1:13">
      <c r="A4" s="1"/>
      <c r="K4" s="47" t="s">
        <v>149</v>
      </c>
      <c r="L4" s="47" t="s">
        <v>152</v>
      </c>
      <c r="M4" s="48"/>
    </row>
    <row r="5" spans="1:13">
      <c r="A5" s="1" t="s">
        <v>131</v>
      </c>
      <c r="K5" s="23"/>
      <c r="L5" s="23"/>
      <c r="M5" s="3"/>
    </row>
    <row r="6" spans="1:13">
      <c r="A6" s="16" t="s">
        <v>132</v>
      </c>
      <c r="B6" s="16"/>
      <c r="C6" s="16"/>
      <c r="D6" s="16"/>
      <c r="E6" s="16"/>
      <c r="K6" s="116" t="s">
        <v>2</v>
      </c>
      <c r="L6" s="116"/>
    </row>
    <row r="7" spans="1:13">
      <c r="A7" s="2" t="s">
        <v>133</v>
      </c>
      <c r="K7" s="2" t="s">
        <v>3</v>
      </c>
    </row>
    <row r="8" spans="1:13">
      <c r="A8" s="4" t="s">
        <v>134</v>
      </c>
      <c r="C8" s="4" t="s">
        <v>141</v>
      </c>
      <c r="K8" s="4" t="s">
        <v>140</v>
      </c>
    </row>
    <row r="9" spans="1:13">
      <c r="A9" s="4" t="s">
        <v>0</v>
      </c>
      <c r="F9" s="4"/>
      <c r="K9" s="4" t="s">
        <v>0</v>
      </c>
    </row>
    <row r="10" spans="1:13">
      <c r="L10" s="22" t="s">
        <v>4</v>
      </c>
      <c r="M10" s="19" t="s">
        <v>136</v>
      </c>
    </row>
    <row r="11" spans="1:13" ht="13.5" customHeight="1">
      <c r="A11" s="17" t="s">
        <v>7</v>
      </c>
      <c r="B11" s="18"/>
      <c r="C11" s="18"/>
      <c r="D11" s="8"/>
      <c r="E11" s="8"/>
      <c r="F11" s="85">
        <v>2026</v>
      </c>
      <c r="G11" s="85"/>
      <c r="H11" s="85"/>
      <c r="I11" s="85"/>
      <c r="J11" s="85"/>
      <c r="K11" s="11"/>
      <c r="L11" s="22" t="s">
        <v>5</v>
      </c>
      <c r="M11" s="29"/>
    </row>
    <row r="12" spans="1:13" ht="13.5" customHeight="1">
      <c r="A12" s="84" t="s">
        <v>9</v>
      </c>
      <c r="B12" s="85"/>
      <c r="C12" s="85"/>
      <c r="D12" s="85"/>
      <c r="E12" s="8"/>
      <c r="F12" s="85" t="s">
        <v>138</v>
      </c>
      <c r="G12" s="85"/>
      <c r="H12" s="85"/>
      <c r="I12" s="85"/>
      <c r="J12" s="85"/>
      <c r="K12" s="11"/>
      <c r="L12" s="102" t="s">
        <v>6</v>
      </c>
      <c r="M12" s="104"/>
    </row>
    <row r="13" spans="1:13" ht="13.5" customHeight="1">
      <c r="A13" s="84" t="s">
        <v>11</v>
      </c>
      <c r="B13" s="85"/>
      <c r="C13" s="85"/>
      <c r="D13" s="85"/>
      <c r="E13" s="8"/>
      <c r="F13" s="85" t="s">
        <v>12</v>
      </c>
      <c r="G13" s="85"/>
      <c r="H13" s="85"/>
      <c r="I13" s="85"/>
      <c r="J13" s="85"/>
      <c r="K13" s="11"/>
      <c r="L13" s="6"/>
      <c r="M13" s="6"/>
    </row>
    <row r="14" spans="1:13" ht="13.5" customHeight="1">
      <c r="A14" s="84" t="s">
        <v>14</v>
      </c>
      <c r="B14" s="85"/>
      <c r="C14" s="85"/>
      <c r="D14" s="85"/>
      <c r="E14" s="8"/>
      <c r="F14" s="85" t="s">
        <v>142</v>
      </c>
      <c r="G14" s="85"/>
      <c r="H14" s="85"/>
      <c r="I14" s="85"/>
      <c r="J14" s="85"/>
      <c r="K14" s="11"/>
      <c r="L14" s="19" t="s">
        <v>8</v>
      </c>
      <c r="M14" s="19"/>
    </row>
    <row r="15" spans="1:13" ht="13.5" customHeight="1">
      <c r="A15" s="84" t="s">
        <v>16</v>
      </c>
      <c r="B15" s="85"/>
      <c r="C15" s="85"/>
      <c r="D15" s="85"/>
      <c r="E15" s="8"/>
      <c r="F15" s="85" t="s">
        <v>143</v>
      </c>
      <c r="G15" s="85"/>
      <c r="H15" s="85"/>
      <c r="I15" s="85"/>
      <c r="J15" s="85"/>
      <c r="K15" s="9"/>
      <c r="L15" s="22" t="s">
        <v>10</v>
      </c>
      <c r="M15" s="7">
        <v>44143459</v>
      </c>
    </row>
    <row r="16" spans="1:13" ht="13.5" customHeight="1">
      <c r="A16" s="84" t="s">
        <v>18</v>
      </c>
      <c r="B16" s="85"/>
      <c r="C16" s="85"/>
      <c r="D16" s="85"/>
      <c r="E16" s="8"/>
      <c r="F16" s="85" t="s">
        <v>139</v>
      </c>
      <c r="G16" s="85"/>
      <c r="H16" s="85"/>
      <c r="I16" s="85"/>
      <c r="J16" s="85"/>
      <c r="K16" s="11"/>
      <c r="L16" s="22" t="s">
        <v>13</v>
      </c>
      <c r="M16" s="19">
        <v>150</v>
      </c>
    </row>
    <row r="17" spans="1:13" ht="13.5" customHeight="1">
      <c r="A17" s="84" t="s">
        <v>20</v>
      </c>
      <c r="B17" s="85"/>
      <c r="C17" s="85"/>
      <c r="D17" s="85"/>
      <c r="E17" s="8"/>
      <c r="F17" s="85" t="s">
        <v>21</v>
      </c>
      <c r="G17" s="85"/>
      <c r="H17" s="85"/>
      <c r="I17" s="85"/>
      <c r="J17" s="85"/>
      <c r="K17" s="11"/>
      <c r="L17" s="22" t="s">
        <v>15</v>
      </c>
      <c r="M17" s="7">
        <v>2322181601</v>
      </c>
    </row>
    <row r="18" spans="1:13" ht="13.5" customHeight="1">
      <c r="A18" s="84" t="s">
        <v>24</v>
      </c>
      <c r="B18" s="85"/>
      <c r="C18" s="85"/>
      <c r="D18" s="85"/>
      <c r="E18" s="8"/>
      <c r="F18" s="85" t="s">
        <v>144</v>
      </c>
      <c r="G18" s="85"/>
      <c r="H18" s="85"/>
      <c r="I18" s="85"/>
      <c r="J18" s="85"/>
      <c r="K18" s="11"/>
      <c r="L18" s="22" t="s">
        <v>17</v>
      </c>
      <c r="M18" s="5"/>
    </row>
    <row r="19" spans="1:13" ht="13.5" customHeight="1">
      <c r="A19" s="84" t="s">
        <v>25</v>
      </c>
      <c r="B19" s="85"/>
      <c r="C19" s="85"/>
      <c r="D19" s="85"/>
      <c r="E19" s="8"/>
      <c r="F19" s="85" t="s">
        <v>26</v>
      </c>
      <c r="G19" s="85"/>
      <c r="H19" s="85"/>
      <c r="I19" s="85"/>
      <c r="J19" s="85"/>
      <c r="K19" s="11"/>
      <c r="L19" s="22" t="s">
        <v>19</v>
      </c>
      <c r="M19" s="5"/>
    </row>
    <row r="20" spans="1:13" ht="13.5" customHeight="1">
      <c r="A20" s="84" t="s">
        <v>27</v>
      </c>
      <c r="B20" s="85"/>
      <c r="C20" s="85"/>
      <c r="D20" s="85"/>
      <c r="E20" s="8"/>
      <c r="F20" s="99">
        <v>12.25</v>
      </c>
      <c r="G20" s="99"/>
      <c r="H20" s="99"/>
      <c r="I20" s="99"/>
      <c r="J20" s="99"/>
      <c r="K20" s="9"/>
      <c r="L20" s="22" t="s">
        <v>22</v>
      </c>
      <c r="M20" s="19" t="s">
        <v>23</v>
      </c>
    </row>
    <row r="21" spans="1:13" ht="13.5" customHeight="1">
      <c r="A21" s="84" t="s">
        <v>29</v>
      </c>
      <c r="B21" s="85"/>
      <c r="C21" s="85"/>
      <c r="D21" s="85"/>
      <c r="E21" s="8"/>
      <c r="F21" s="85" t="s">
        <v>151</v>
      </c>
      <c r="G21" s="85"/>
      <c r="H21" s="85"/>
      <c r="I21" s="85"/>
      <c r="J21" s="85"/>
      <c r="K21" s="9"/>
      <c r="L21" s="5"/>
      <c r="M21" s="5"/>
    </row>
    <row r="22" spans="1:13" ht="13.5" customHeight="1">
      <c r="A22" s="84" t="s">
        <v>31</v>
      </c>
      <c r="B22" s="85"/>
      <c r="C22" s="85"/>
      <c r="D22" s="85"/>
      <c r="E22" s="8"/>
      <c r="F22" s="99" t="s">
        <v>145</v>
      </c>
      <c r="G22" s="99"/>
      <c r="H22" s="99"/>
      <c r="I22" s="99"/>
      <c r="J22" s="99"/>
      <c r="K22" s="9"/>
      <c r="L22" s="5"/>
      <c r="M22" s="5"/>
    </row>
    <row r="23" spans="1:13" ht="19.5" customHeight="1">
      <c r="A23" s="84" t="s">
        <v>32</v>
      </c>
      <c r="B23" s="85"/>
      <c r="C23" s="85"/>
      <c r="D23" s="85"/>
      <c r="E23" s="8"/>
      <c r="F23" s="85" t="s">
        <v>150</v>
      </c>
      <c r="G23" s="85"/>
      <c r="H23" s="85"/>
      <c r="I23" s="85"/>
      <c r="J23" s="85"/>
      <c r="K23" s="9"/>
      <c r="L23" s="22" t="s">
        <v>28</v>
      </c>
      <c r="M23" s="5"/>
    </row>
    <row r="24" spans="1:13" ht="21.75" customHeight="1">
      <c r="L24" s="22" t="s">
        <v>30</v>
      </c>
      <c r="M24" s="5"/>
    </row>
    <row r="25" spans="1:13" ht="15" customHeight="1">
      <c r="E25" s="10" t="s">
        <v>147</v>
      </c>
    </row>
    <row r="26" spans="1:13" ht="25.5" customHeight="1">
      <c r="A26" s="109" t="s">
        <v>33</v>
      </c>
      <c r="B26" s="109"/>
      <c r="C26" s="109"/>
      <c r="D26" s="109"/>
      <c r="E26" s="110" t="s">
        <v>34</v>
      </c>
      <c r="F26" s="112" t="s">
        <v>35</v>
      </c>
      <c r="G26" s="109" t="s">
        <v>36</v>
      </c>
      <c r="H26" s="113" t="s">
        <v>37</v>
      </c>
      <c r="I26" s="113" t="s">
        <v>38</v>
      </c>
      <c r="J26" s="102" t="s">
        <v>39</v>
      </c>
      <c r="K26" s="103"/>
      <c r="L26" s="103"/>
      <c r="M26" s="104"/>
    </row>
    <row r="27" spans="1:13" ht="29.25" customHeight="1">
      <c r="A27" s="109"/>
      <c r="B27" s="109"/>
      <c r="C27" s="109"/>
      <c r="D27" s="109"/>
      <c r="E27" s="111"/>
      <c r="F27" s="112"/>
      <c r="G27" s="109"/>
      <c r="H27" s="114"/>
      <c r="I27" s="114"/>
      <c r="J27" s="19" t="s">
        <v>40</v>
      </c>
      <c r="K27" s="19" t="s">
        <v>41</v>
      </c>
      <c r="L27" s="19" t="s">
        <v>42</v>
      </c>
      <c r="M27" s="19" t="s">
        <v>43</v>
      </c>
    </row>
    <row r="28" spans="1:13">
      <c r="A28" s="105">
        <v>1</v>
      </c>
      <c r="B28" s="105"/>
      <c r="C28" s="105"/>
      <c r="D28" s="105"/>
      <c r="E28" s="20">
        <v>2</v>
      </c>
      <c r="F28" s="66">
        <v>3</v>
      </c>
      <c r="G28" s="20">
        <v>4</v>
      </c>
      <c r="H28" s="52">
        <v>5</v>
      </c>
      <c r="I28" s="62">
        <v>6</v>
      </c>
      <c r="J28" s="7">
        <v>7</v>
      </c>
      <c r="K28" s="19">
        <v>8</v>
      </c>
      <c r="L28" s="19">
        <v>9</v>
      </c>
      <c r="M28" s="7">
        <v>10</v>
      </c>
    </row>
    <row r="29" spans="1:13" ht="13.5" customHeight="1">
      <c r="A29" s="88" t="s">
        <v>44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</row>
    <row r="30" spans="1:13" ht="14.25" customHeight="1">
      <c r="A30" s="106" t="s">
        <v>45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8"/>
    </row>
    <row r="31" spans="1:13" ht="27" customHeight="1">
      <c r="A31" s="98" t="s">
        <v>46</v>
      </c>
      <c r="B31" s="99"/>
      <c r="C31" s="99"/>
      <c r="D31" s="99"/>
      <c r="E31" s="26">
        <v>1000</v>
      </c>
      <c r="F31" s="53">
        <v>9666.9</v>
      </c>
      <c r="G31" s="34">
        <v>10500</v>
      </c>
      <c r="H31" s="53">
        <v>10500</v>
      </c>
      <c r="I31" s="53">
        <f>J31+K31+L31+M31</f>
        <v>15230</v>
      </c>
      <c r="J31" s="34">
        <v>5100</v>
      </c>
      <c r="K31" s="35">
        <v>2530</v>
      </c>
      <c r="L31" s="35">
        <v>2500</v>
      </c>
      <c r="M31" s="35">
        <v>5100</v>
      </c>
    </row>
    <row r="32" spans="1:13" ht="21.75" customHeight="1">
      <c r="A32" s="98" t="s">
        <v>135</v>
      </c>
      <c r="B32" s="99"/>
      <c r="C32" s="99"/>
      <c r="D32" s="99"/>
      <c r="E32" s="26">
        <v>1010</v>
      </c>
      <c r="F32" s="53">
        <v>1004.3</v>
      </c>
      <c r="G32" s="34">
        <v>1852</v>
      </c>
      <c r="H32" s="53">
        <v>1852</v>
      </c>
      <c r="I32" s="53">
        <f>J32+K32+L32+M32</f>
        <v>1690</v>
      </c>
      <c r="J32" s="34">
        <v>450</v>
      </c>
      <c r="K32" s="34">
        <v>420</v>
      </c>
      <c r="L32" s="34">
        <v>420</v>
      </c>
      <c r="M32" s="34">
        <v>400</v>
      </c>
    </row>
    <row r="33" spans="1:14" ht="18.75" customHeight="1">
      <c r="A33" s="98" t="s">
        <v>47</v>
      </c>
      <c r="B33" s="99"/>
      <c r="C33" s="99"/>
      <c r="D33" s="99"/>
      <c r="E33" s="26">
        <v>1020</v>
      </c>
      <c r="F33" s="53">
        <v>0</v>
      </c>
      <c r="G33" s="34">
        <v>0</v>
      </c>
      <c r="H33" s="54">
        <v>0</v>
      </c>
      <c r="I33" s="56">
        <v>0</v>
      </c>
      <c r="J33" s="35">
        <v>0</v>
      </c>
      <c r="K33" s="35">
        <v>0</v>
      </c>
      <c r="L33" s="35">
        <v>0</v>
      </c>
      <c r="M33" s="35">
        <v>0</v>
      </c>
    </row>
    <row r="34" spans="1:14" ht="17.25" customHeight="1">
      <c r="A34" s="100" t="s">
        <v>48</v>
      </c>
      <c r="B34" s="101"/>
      <c r="C34" s="101"/>
      <c r="D34" s="101"/>
      <c r="E34" s="31">
        <v>1021</v>
      </c>
      <c r="F34" s="55">
        <v>0</v>
      </c>
      <c r="G34" s="38">
        <v>0</v>
      </c>
      <c r="H34" s="55">
        <v>0</v>
      </c>
      <c r="I34" s="72">
        <v>0</v>
      </c>
      <c r="J34" s="36">
        <v>0</v>
      </c>
      <c r="K34" s="36">
        <v>0</v>
      </c>
      <c r="L34" s="36">
        <v>0</v>
      </c>
      <c r="M34" s="36">
        <v>0</v>
      </c>
    </row>
    <row r="35" spans="1:14" ht="22.5" customHeight="1">
      <c r="A35" s="78" t="s">
        <v>49</v>
      </c>
      <c r="B35" s="78"/>
      <c r="C35" s="78"/>
      <c r="D35" s="78"/>
      <c r="E35" s="26">
        <v>1022</v>
      </c>
      <c r="F35" s="53">
        <v>0</v>
      </c>
      <c r="G35" s="35">
        <v>0</v>
      </c>
      <c r="H35" s="54">
        <v>0</v>
      </c>
      <c r="I35" s="56">
        <v>0</v>
      </c>
      <c r="J35" s="35">
        <v>0</v>
      </c>
      <c r="K35" s="35">
        <v>0</v>
      </c>
      <c r="L35" s="35">
        <v>0</v>
      </c>
      <c r="M35" s="35">
        <v>0</v>
      </c>
    </row>
    <row r="36" spans="1:14">
      <c r="A36" s="78" t="s">
        <v>50</v>
      </c>
      <c r="B36" s="78"/>
      <c r="C36" s="78"/>
      <c r="D36" s="78"/>
      <c r="E36" s="26">
        <v>1030</v>
      </c>
      <c r="F36" s="53">
        <v>17.3</v>
      </c>
      <c r="G36" s="34">
        <f>G40</f>
        <v>50</v>
      </c>
      <c r="H36" s="53">
        <v>50</v>
      </c>
      <c r="I36" s="53">
        <f>I40</f>
        <v>50</v>
      </c>
      <c r="J36" s="34">
        <f>J40+J41</f>
        <v>12.5</v>
      </c>
      <c r="K36" s="34">
        <f>K40</f>
        <v>12.5</v>
      </c>
      <c r="L36" s="34">
        <f>L40</f>
        <v>12.5</v>
      </c>
      <c r="M36" s="34">
        <f>M40</f>
        <v>12.5</v>
      </c>
    </row>
    <row r="37" spans="1:14">
      <c r="A37" s="78" t="s">
        <v>51</v>
      </c>
      <c r="B37" s="78"/>
      <c r="C37" s="78"/>
      <c r="D37" s="78"/>
      <c r="E37" s="26">
        <v>1031</v>
      </c>
      <c r="F37" s="56">
        <v>0</v>
      </c>
      <c r="G37" s="34">
        <v>0</v>
      </c>
      <c r="H37" s="54">
        <v>0</v>
      </c>
      <c r="I37" s="53">
        <f t="shared" ref="I37:I38" si="0">SUM(J37:M37)</f>
        <v>0</v>
      </c>
      <c r="J37" s="34">
        <v>0</v>
      </c>
      <c r="K37" s="35">
        <v>0</v>
      </c>
      <c r="L37" s="35">
        <v>0</v>
      </c>
      <c r="M37" s="35">
        <v>0</v>
      </c>
    </row>
    <row r="38" spans="1:14">
      <c r="A38" s="78" t="s">
        <v>52</v>
      </c>
      <c r="B38" s="78"/>
      <c r="C38" s="78"/>
      <c r="D38" s="78"/>
      <c r="E38" s="26">
        <v>1032</v>
      </c>
      <c r="F38" s="53">
        <v>0</v>
      </c>
      <c r="G38" s="34">
        <v>0</v>
      </c>
      <c r="H38" s="54">
        <v>0</v>
      </c>
      <c r="I38" s="53">
        <f t="shared" si="0"/>
        <v>0</v>
      </c>
      <c r="J38" s="34">
        <v>0</v>
      </c>
      <c r="K38" s="35">
        <v>0</v>
      </c>
      <c r="L38" s="35">
        <v>0</v>
      </c>
      <c r="M38" s="35">
        <v>0</v>
      </c>
    </row>
    <row r="39" spans="1:14">
      <c r="A39" s="78" t="s">
        <v>53</v>
      </c>
      <c r="B39" s="78"/>
      <c r="C39" s="78"/>
      <c r="D39" s="78"/>
      <c r="E39" s="26">
        <v>1033</v>
      </c>
      <c r="F39" s="53">
        <v>17.3</v>
      </c>
      <c r="G39" s="34">
        <v>0</v>
      </c>
      <c r="H39" s="53">
        <v>0</v>
      </c>
      <c r="I39" s="53">
        <v>0</v>
      </c>
      <c r="J39" s="34">
        <v>0</v>
      </c>
      <c r="K39" s="35">
        <v>0</v>
      </c>
      <c r="L39" s="35">
        <v>0</v>
      </c>
      <c r="M39" s="35">
        <v>0</v>
      </c>
    </row>
    <row r="40" spans="1:14">
      <c r="A40" s="78" t="s">
        <v>54</v>
      </c>
      <c r="B40" s="78"/>
      <c r="C40" s="78"/>
      <c r="D40" s="78"/>
      <c r="E40" s="26">
        <v>1034</v>
      </c>
      <c r="F40" s="53">
        <v>681.1</v>
      </c>
      <c r="G40" s="35">
        <v>50</v>
      </c>
      <c r="H40" s="56">
        <v>50</v>
      </c>
      <c r="I40" s="53">
        <v>50</v>
      </c>
      <c r="J40" s="56">
        <v>12.5</v>
      </c>
      <c r="K40" s="56">
        <v>12.5</v>
      </c>
      <c r="L40" s="56">
        <v>12.5</v>
      </c>
      <c r="M40" s="56">
        <v>12.5</v>
      </c>
    </row>
    <row r="41" spans="1:14">
      <c r="A41" s="78" t="s">
        <v>55</v>
      </c>
      <c r="B41" s="78"/>
      <c r="C41" s="78"/>
      <c r="D41" s="78"/>
      <c r="E41" s="26">
        <v>1040</v>
      </c>
      <c r="F41" s="56">
        <v>38.299999999999997</v>
      </c>
      <c r="G41" s="35">
        <v>0</v>
      </c>
      <c r="H41" s="54">
        <v>0</v>
      </c>
      <c r="I41" s="56">
        <v>45</v>
      </c>
      <c r="J41" s="35">
        <v>0</v>
      </c>
      <c r="K41" s="35">
        <v>15</v>
      </c>
      <c r="L41" s="35">
        <v>15</v>
      </c>
      <c r="M41" s="35">
        <v>15</v>
      </c>
    </row>
    <row r="42" spans="1:14" ht="19.5" customHeight="1">
      <c r="A42" s="92" t="s">
        <v>56</v>
      </c>
      <c r="B42" s="93"/>
      <c r="C42" s="93"/>
      <c r="D42" s="94"/>
      <c r="E42" s="32">
        <v>1050</v>
      </c>
      <c r="F42" s="67">
        <f>F31+F32+F39+F41</f>
        <v>10726.799999999997</v>
      </c>
      <c r="G42" s="37">
        <f>G31+G32+G36+G40-G40</f>
        <v>12402</v>
      </c>
      <c r="H42" s="57">
        <f>H31+H32+H36+H40-H40</f>
        <v>12402</v>
      </c>
      <c r="I42" s="57">
        <f>I31+I32+I36+I41</f>
        <v>17015</v>
      </c>
      <c r="J42" s="57">
        <f t="shared" ref="J42:M42" si="1">J31+J32+J36+J41</f>
        <v>5562.5</v>
      </c>
      <c r="K42" s="57">
        <f t="shared" si="1"/>
        <v>2977.5</v>
      </c>
      <c r="L42" s="57">
        <f t="shared" si="1"/>
        <v>2947.5</v>
      </c>
      <c r="M42" s="57">
        <f t="shared" si="1"/>
        <v>5527.5</v>
      </c>
    </row>
    <row r="43" spans="1:14">
      <c r="A43" s="95" t="s">
        <v>57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7"/>
    </row>
    <row r="44" spans="1:14">
      <c r="A44" s="78" t="s">
        <v>58</v>
      </c>
      <c r="B44" s="78"/>
      <c r="C44" s="78"/>
      <c r="D44" s="78"/>
      <c r="E44" s="26">
        <v>1110</v>
      </c>
      <c r="F44" s="53">
        <v>1490.2</v>
      </c>
      <c r="G44" s="34">
        <v>2274</v>
      </c>
      <c r="H44" s="53">
        <v>2274</v>
      </c>
      <c r="I44" s="53">
        <f>J44+K44+L44+M44</f>
        <v>2574</v>
      </c>
      <c r="J44" s="35">
        <v>643.5</v>
      </c>
      <c r="K44" s="35">
        <v>643.5</v>
      </c>
      <c r="L44" s="35">
        <v>643.5</v>
      </c>
      <c r="M44" s="35">
        <v>643.5</v>
      </c>
      <c r="N44" s="30"/>
    </row>
    <row r="45" spans="1:14">
      <c r="A45" s="78" t="s">
        <v>59</v>
      </c>
      <c r="B45" s="78"/>
      <c r="C45" s="78"/>
      <c r="D45" s="78"/>
      <c r="E45" s="26">
        <v>1120</v>
      </c>
      <c r="F45" s="53">
        <v>328.6</v>
      </c>
      <c r="G45" s="35">
        <v>500.3</v>
      </c>
      <c r="H45" s="56">
        <v>500.3</v>
      </c>
      <c r="I45" s="53">
        <f>J45+K45+L45+M45</f>
        <v>566.30000000000007</v>
      </c>
      <c r="J45" s="35">
        <v>141.5</v>
      </c>
      <c r="K45" s="35">
        <v>141.6</v>
      </c>
      <c r="L45" s="35">
        <v>141.6</v>
      </c>
      <c r="M45" s="35">
        <v>141.6</v>
      </c>
    </row>
    <row r="46" spans="1:14">
      <c r="A46" s="78" t="s">
        <v>60</v>
      </c>
      <c r="B46" s="78"/>
      <c r="C46" s="78"/>
      <c r="D46" s="78"/>
      <c r="E46" s="26">
        <v>1130</v>
      </c>
      <c r="F46" s="53">
        <v>253.5</v>
      </c>
      <c r="G46" s="34">
        <v>100</v>
      </c>
      <c r="H46" s="53">
        <v>100</v>
      </c>
      <c r="I46" s="56">
        <f>J46+K46+L46+M46</f>
        <v>150</v>
      </c>
      <c r="J46" s="35">
        <v>37.5</v>
      </c>
      <c r="K46" s="35">
        <v>37.5</v>
      </c>
      <c r="L46" s="35">
        <v>37.5</v>
      </c>
      <c r="M46" s="35">
        <v>37.5</v>
      </c>
    </row>
    <row r="47" spans="1:14">
      <c r="A47" s="78" t="s">
        <v>61</v>
      </c>
      <c r="B47" s="78"/>
      <c r="C47" s="78"/>
      <c r="D47" s="78"/>
      <c r="E47" s="26">
        <v>1140</v>
      </c>
      <c r="F47" s="68">
        <v>8513.2000000000007</v>
      </c>
      <c r="G47" s="35">
        <v>8925</v>
      </c>
      <c r="H47" s="56">
        <v>8925</v>
      </c>
      <c r="I47" s="56">
        <f>J47+K47+L47+M47</f>
        <v>13290</v>
      </c>
      <c r="J47" s="35">
        <v>4580</v>
      </c>
      <c r="K47" s="35">
        <v>2060</v>
      </c>
      <c r="L47" s="35">
        <v>2050</v>
      </c>
      <c r="M47" s="35">
        <v>4600</v>
      </c>
    </row>
    <row r="48" spans="1:14">
      <c r="A48" s="78" t="s">
        <v>62</v>
      </c>
      <c r="B48" s="78"/>
      <c r="C48" s="78"/>
      <c r="D48" s="78"/>
      <c r="E48" s="26">
        <v>1150</v>
      </c>
      <c r="F48" s="54">
        <v>0</v>
      </c>
      <c r="G48" s="35">
        <v>0</v>
      </c>
      <c r="H48" s="56">
        <v>0</v>
      </c>
      <c r="I48" s="56">
        <f t="shared" ref="I48:I56" si="2">SUM(J48:M48)</f>
        <v>0</v>
      </c>
      <c r="J48" s="35">
        <v>0</v>
      </c>
      <c r="K48" s="35">
        <v>0</v>
      </c>
      <c r="L48" s="35">
        <v>0</v>
      </c>
      <c r="M48" s="35">
        <v>0</v>
      </c>
    </row>
    <row r="49" spans="1:16">
      <c r="A49" s="78" t="s">
        <v>63</v>
      </c>
      <c r="B49" s="78"/>
      <c r="C49" s="78"/>
      <c r="D49" s="78"/>
      <c r="E49" s="26">
        <v>1160</v>
      </c>
      <c r="F49" s="54">
        <v>161.4</v>
      </c>
      <c r="G49" s="35">
        <v>150</v>
      </c>
      <c r="H49" s="56">
        <v>150</v>
      </c>
      <c r="I49" s="56">
        <f>J49+K49+L49+M49</f>
        <v>224</v>
      </c>
      <c r="J49" s="35">
        <v>70</v>
      </c>
      <c r="K49" s="35">
        <v>42</v>
      </c>
      <c r="L49" s="35">
        <v>42</v>
      </c>
      <c r="M49" s="35">
        <v>70</v>
      </c>
    </row>
    <row r="50" spans="1:16">
      <c r="A50" s="78" t="s">
        <v>64</v>
      </c>
      <c r="B50" s="78"/>
      <c r="C50" s="78"/>
      <c r="D50" s="78"/>
      <c r="E50" s="26">
        <v>1170</v>
      </c>
      <c r="F50" s="54">
        <v>0</v>
      </c>
      <c r="G50" s="35">
        <v>0</v>
      </c>
      <c r="H50" s="56">
        <v>0</v>
      </c>
      <c r="I50" s="56">
        <f t="shared" si="2"/>
        <v>0</v>
      </c>
      <c r="J50" s="35">
        <v>0</v>
      </c>
      <c r="K50" s="35">
        <v>0</v>
      </c>
      <c r="L50" s="35">
        <v>0</v>
      </c>
      <c r="M50" s="35">
        <v>0</v>
      </c>
    </row>
    <row r="51" spans="1:16">
      <c r="A51" s="91" t="s">
        <v>65</v>
      </c>
      <c r="B51" s="91"/>
      <c r="C51" s="91"/>
      <c r="D51" s="91"/>
      <c r="E51" s="33">
        <v>1180</v>
      </c>
      <c r="F51" s="56">
        <v>42.6</v>
      </c>
      <c r="G51" s="35">
        <v>49</v>
      </c>
      <c r="H51" s="56">
        <v>49</v>
      </c>
      <c r="I51" s="73">
        <f>J51+K51+L51+M51</f>
        <v>112.6</v>
      </c>
      <c r="J51" s="40">
        <v>45.1</v>
      </c>
      <c r="K51" s="40">
        <v>25</v>
      </c>
      <c r="L51" s="40">
        <v>12</v>
      </c>
      <c r="M51" s="40">
        <v>30.5</v>
      </c>
    </row>
    <row r="52" spans="1:16">
      <c r="A52" s="78" t="s">
        <v>66</v>
      </c>
      <c r="B52" s="78"/>
      <c r="C52" s="78"/>
      <c r="D52" s="78"/>
      <c r="E52" s="26">
        <v>1181</v>
      </c>
      <c r="F52" s="54">
        <v>0</v>
      </c>
      <c r="G52" s="35">
        <v>0</v>
      </c>
      <c r="H52" s="56">
        <v>0</v>
      </c>
      <c r="I52" s="56">
        <f t="shared" si="2"/>
        <v>0</v>
      </c>
      <c r="J52" s="35">
        <v>0</v>
      </c>
      <c r="K52" s="35">
        <v>0</v>
      </c>
      <c r="L52" s="35">
        <v>0</v>
      </c>
      <c r="M52" s="35">
        <v>0</v>
      </c>
    </row>
    <row r="53" spans="1:16">
      <c r="A53" s="78" t="s">
        <v>67</v>
      </c>
      <c r="B53" s="78"/>
      <c r="C53" s="78"/>
      <c r="D53" s="78"/>
      <c r="E53" s="26">
        <v>1182</v>
      </c>
      <c r="F53" s="54">
        <v>0</v>
      </c>
      <c r="G53" s="35">
        <v>0</v>
      </c>
      <c r="H53" s="56">
        <v>0</v>
      </c>
      <c r="I53" s="56">
        <f t="shared" si="2"/>
        <v>0</v>
      </c>
      <c r="J53" s="35">
        <v>0</v>
      </c>
      <c r="K53" s="35">
        <v>0</v>
      </c>
      <c r="L53" s="35">
        <v>0</v>
      </c>
      <c r="M53" s="35">
        <v>0</v>
      </c>
    </row>
    <row r="54" spans="1:16">
      <c r="A54" s="78" t="s">
        <v>68</v>
      </c>
      <c r="B54" s="78"/>
      <c r="C54" s="78"/>
      <c r="D54" s="78"/>
      <c r="E54" s="26">
        <v>1183</v>
      </c>
      <c r="F54" s="54">
        <v>0</v>
      </c>
      <c r="G54" s="35">
        <v>0</v>
      </c>
      <c r="H54" s="56">
        <v>0</v>
      </c>
      <c r="I54" s="56">
        <f t="shared" si="2"/>
        <v>0</v>
      </c>
      <c r="J54" s="35">
        <v>0</v>
      </c>
      <c r="K54" s="35">
        <v>0</v>
      </c>
      <c r="L54" s="35">
        <v>0</v>
      </c>
      <c r="M54" s="35">
        <v>0</v>
      </c>
    </row>
    <row r="55" spans="1:16">
      <c r="A55" s="78" t="s">
        <v>69</v>
      </c>
      <c r="B55" s="78"/>
      <c r="C55" s="78"/>
      <c r="D55" s="78"/>
      <c r="E55" s="26">
        <v>1184</v>
      </c>
      <c r="F55" s="54">
        <v>0</v>
      </c>
      <c r="G55" s="34">
        <v>0</v>
      </c>
      <c r="H55" s="53">
        <v>0</v>
      </c>
      <c r="I55" s="56">
        <f t="shared" si="2"/>
        <v>0</v>
      </c>
      <c r="J55" s="35">
        <v>0</v>
      </c>
      <c r="K55" s="35">
        <v>0</v>
      </c>
      <c r="L55" s="35">
        <v>0</v>
      </c>
      <c r="M55" s="35">
        <v>0</v>
      </c>
    </row>
    <row r="56" spans="1:16">
      <c r="A56" s="78" t="s">
        <v>70</v>
      </c>
      <c r="B56" s="78"/>
      <c r="C56" s="78"/>
      <c r="D56" s="78"/>
      <c r="E56" s="26">
        <v>1185</v>
      </c>
      <c r="F56" s="54">
        <v>0</v>
      </c>
      <c r="G56" s="35">
        <v>0</v>
      </c>
      <c r="H56" s="56">
        <v>0</v>
      </c>
      <c r="I56" s="56">
        <f t="shared" si="2"/>
        <v>0</v>
      </c>
      <c r="J56" s="35">
        <v>0</v>
      </c>
      <c r="K56" s="35">
        <v>0</v>
      </c>
      <c r="L56" s="35">
        <v>0</v>
      </c>
      <c r="M56" s="35">
        <v>0</v>
      </c>
    </row>
    <row r="57" spans="1:16" ht="21.75" customHeight="1">
      <c r="A57" s="78" t="s">
        <v>71</v>
      </c>
      <c r="B57" s="78"/>
      <c r="C57" s="78"/>
      <c r="D57" s="78"/>
      <c r="E57" s="26">
        <v>1190</v>
      </c>
      <c r="F57" s="54">
        <v>0</v>
      </c>
      <c r="G57" s="34">
        <v>0</v>
      </c>
      <c r="H57" s="53">
        <v>0</v>
      </c>
      <c r="I57" s="56">
        <v>0</v>
      </c>
      <c r="J57" s="35">
        <v>0</v>
      </c>
      <c r="K57" s="35">
        <v>0</v>
      </c>
      <c r="L57" s="35">
        <v>0</v>
      </c>
      <c r="M57" s="35">
        <v>0</v>
      </c>
    </row>
    <row r="58" spans="1:16">
      <c r="A58" s="78" t="s">
        <v>72</v>
      </c>
      <c r="B58" s="78"/>
      <c r="C58" s="78"/>
      <c r="D58" s="78"/>
      <c r="E58" s="26">
        <v>1200</v>
      </c>
      <c r="F58" s="54">
        <v>0</v>
      </c>
      <c r="G58" s="34">
        <v>0</v>
      </c>
      <c r="H58" s="53">
        <v>0</v>
      </c>
      <c r="I58" s="56">
        <v>0</v>
      </c>
      <c r="J58" s="35">
        <v>0</v>
      </c>
      <c r="K58" s="35">
        <v>0</v>
      </c>
      <c r="L58" s="35">
        <v>0</v>
      </c>
      <c r="M58" s="35">
        <v>0</v>
      </c>
      <c r="O58" s="28"/>
      <c r="P58" s="28"/>
    </row>
    <row r="59" spans="1:16">
      <c r="A59" s="78" t="s">
        <v>73</v>
      </c>
      <c r="B59" s="78"/>
      <c r="C59" s="78"/>
      <c r="D59" s="78"/>
      <c r="E59" s="26">
        <v>1210</v>
      </c>
      <c r="F59" s="54">
        <v>0</v>
      </c>
      <c r="G59" s="35">
        <v>42</v>
      </c>
      <c r="H59" s="56">
        <v>42</v>
      </c>
      <c r="I59" s="56">
        <v>0</v>
      </c>
      <c r="J59" s="35">
        <v>0</v>
      </c>
      <c r="K59" s="35">
        <v>0</v>
      </c>
      <c r="L59" s="35">
        <v>0</v>
      </c>
      <c r="M59" s="35">
        <v>0</v>
      </c>
      <c r="N59" s="46"/>
    </row>
    <row r="60" spans="1:16">
      <c r="A60" s="78" t="s">
        <v>74</v>
      </c>
      <c r="B60" s="78"/>
      <c r="C60" s="78"/>
      <c r="D60" s="78"/>
      <c r="E60" s="26">
        <v>1220</v>
      </c>
      <c r="F60" s="54">
        <v>0</v>
      </c>
      <c r="G60" s="35">
        <v>10</v>
      </c>
      <c r="H60" s="56">
        <v>10</v>
      </c>
      <c r="I60" s="56">
        <f>J60+K60+L60+M60</f>
        <v>55</v>
      </c>
      <c r="J60" s="35">
        <v>35</v>
      </c>
      <c r="K60" s="35">
        <v>20</v>
      </c>
      <c r="L60" s="35">
        <v>0</v>
      </c>
      <c r="M60" s="35">
        <v>0</v>
      </c>
    </row>
    <row r="61" spans="1:16">
      <c r="A61" s="78" t="s">
        <v>75</v>
      </c>
      <c r="B61" s="78"/>
      <c r="C61" s="78"/>
      <c r="D61" s="78"/>
      <c r="E61" s="26">
        <v>1230</v>
      </c>
      <c r="F61" s="53">
        <v>0</v>
      </c>
      <c r="G61" s="35">
        <v>0</v>
      </c>
      <c r="H61" s="56">
        <v>0</v>
      </c>
      <c r="I61" s="56">
        <v>0</v>
      </c>
      <c r="J61" s="35">
        <v>0</v>
      </c>
      <c r="K61" s="35">
        <v>0</v>
      </c>
      <c r="L61" s="35">
        <v>0</v>
      </c>
      <c r="M61" s="35">
        <v>0</v>
      </c>
    </row>
    <row r="62" spans="1:16">
      <c r="A62" s="78" t="s">
        <v>54</v>
      </c>
      <c r="B62" s="78"/>
      <c r="C62" s="78"/>
      <c r="D62" s="78"/>
      <c r="E62" s="26">
        <v>1231</v>
      </c>
      <c r="F62" s="56">
        <v>681.1</v>
      </c>
      <c r="G62" s="35">
        <v>0</v>
      </c>
      <c r="H62" s="56">
        <v>0</v>
      </c>
      <c r="I62" s="56">
        <v>0</v>
      </c>
      <c r="J62" s="35">
        <v>0</v>
      </c>
      <c r="K62" s="35">
        <v>0</v>
      </c>
      <c r="L62" s="35">
        <v>0</v>
      </c>
      <c r="M62" s="35">
        <v>0</v>
      </c>
    </row>
    <row r="63" spans="1:16">
      <c r="A63" s="78" t="s">
        <v>76</v>
      </c>
      <c r="B63" s="78"/>
      <c r="C63" s="78"/>
      <c r="D63" s="78"/>
      <c r="E63" s="26">
        <v>1240</v>
      </c>
      <c r="F63" s="54">
        <v>0</v>
      </c>
      <c r="G63" s="35">
        <v>0</v>
      </c>
      <c r="H63" s="56">
        <v>0</v>
      </c>
      <c r="I63" s="56">
        <v>0</v>
      </c>
      <c r="J63" s="35">
        <v>0</v>
      </c>
      <c r="K63" s="35">
        <v>0</v>
      </c>
      <c r="L63" s="35">
        <v>0</v>
      </c>
      <c r="M63" s="35">
        <v>0</v>
      </c>
    </row>
    <row r="64" spans="1:16">
      <c r="A64" s="87" t="s">
        <v>77</v>
      </c>
      <c r="B64" s="87"/>
      <c r="C64" s="87"/>
      <c r="D64" s="87"/>
      <c r="E64" s="32">
        <v>1250</v>
      </c>
      <c r="F64" s="57">
        <f>F44+F45+F46+F47+F48+F49+F50+F51+F52+F53+F54+F55+F56+F57+F58+F59+F60+F61+F62+F63-F62</f>
        <v>10789.5</v>
      </c>
      <c r="G64" s="37">
        <f>G44+G45+G46+G47+G48+G49+G50+G51+G59+G60</f>
        <v>12050.3</v>
      </c>
      <c r="H64" s="57">
        <f>H44+H45+H46+H47+H48+H49+H50+H51+H59+H60</f>
        <v>12050.3</v>
      </c>
      <c r="I64" s="57">
        <f>SUM(I44:I61)</f>
        <v>16971.899999999998</v>
      </c>
      <c r="J64" s="37">
        <f>SUM(J44:J62)</f>
        <v>5552.6</v>
      </c>
      <c r="K64" s="37">
        <f>K44+K45+K46+K47+K49+K51+K60</f>
        <v>2969.6</v>
      </c>
      <c r="L64" s="37">
        <f>SUM(L44:L62)</f>
        <v>2926.6</v>
      </c>
      <c r="M64" s="37">
        <f>SUM(M44:M62)</f>
        <v>5523.1</v>
      </c>
    </row>
    <row r="65" spans="1:13">
      <c r="A65" s="76" t="s">
        <v>78</v>
      </c>
      <c r="B65" s="76"/>
      <c r="C65" s="76"/>
      <c r="D65" s="76"/>
      <c r="E65" s="19">
        <v>1260</v>
      </c>
      <c r="F65" s="56">
        <f>F42-F64</f>
        <v>-62.700000000002547</v>
      </c>
      <c r="G65" s="41">
        <v>0</v>
      </c>
      <c r="H65" s="58">
        <v>0</v>
      </c>
      <c r="I65" s="56">
        <f>I42-I64</f>
        <v>43.100000000002183</v>
      </c>
      <c r="J65" s="39">
        <f>J42-J64</f>
        <v>9.8999999999996362</v>
      </c>
      <c r="K65" s="39">
        <f>K42-K64</f>
        <v>7.9000000000000909</v>
      </c>
      <c r="L65" s="39">
        <f>L42-L64</f>
        <v>20.900000000000091</v>
      </c>
      <c r="M65" s="39">
        <f>M42-M64</f>
        <v>4.3999999999996362</v>
      </c>
    </row>
    <row r="66" spans="1:13" ht="13.5" customHeight="1">
      <c r="A66" s="88" t="s">
        <v>79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90"/>
    </row>
    <row r="67" spans="1:13" ht="25.5" customHeight="1">
      <c r="A67" s="76" t="s">
        <v>80</v>
      </c>
      <c r="B67" s="76"/>
      <c r="C67" s="76"/>
      <c r="D67" s="76"/>
      <c r="E67" s="19">
        <v>2010</v>
      </c>
      <c r="F67" s="52">
        <v>425.2</v>
      </c>
      <c r="G67" s="41">
        <v>648</v>
      </c>
      <c r="H67" s="58">
        <v>648</v>
      </c>
      <c r="I67" s="58">
        <f>J67++K67+L67+M67</f>
        <v>733.08</v>
      </c>
      <c r="J67" s="41">
        <v>183.27</v>
      </c>
      <c r="K67" s="41">
        <v>183.27</v>
      </c>
      <c r="L67" s="41">
        <v>183.27</v>
      </c>
      <c r="M67" s="41">
        <v>183.27</v>
      </c>
    </row>
    <row r="68" spans="1:13" ht="25.5" customHeight="1">
      <c r="A68" s="76" t="s">
        <v>81</v>
      </c>
      <c r="B68" s="76"/>
      <c r="C68" s="76"/>
      <c r="D68" s="76"/>
      <c r="E68" s="19">
        <v>2020</v>
      </c>
      <c r="F68" s="52">
        <v>374.4</v>
      </c>
      <c r="G68" s="42">
        <v>261.7</v>
      </c>
      <c r="H68" s="59">
        <v>261.60000000000002</v>
      </c>
      <c r="I68" s="59">
        <f>J68+K68+L68+M68</f>
        <v>296.52</v>
      </c>
      <c r="J68" s="41">
        <v>74.13</v>
      </c>
      <c r="K68" s="41">
        <v>74.13</v>
      </c>
      <c r="L68" s="41">
        <v>74.13</v>
      </c>
      <c r="M68" s="41">
        <v>74.13</v>
      </c>
    </row>
    <row r="69" spans="1:13">
      <c r="A69" s="76" t="s">
        <v>82</v>
      </c>
      <c r="B69" s="76"/>
      <c r="C69" s="76"/>
      <c r="D69" s="76"/>
      <c r="E69" s="19">
        <v>2030</v>
      </c>
      <c r="F69" s="62">
        <v>26.6</v>
      </c>
      <c r="G69" s="42">
        <v>0</v>
      </c>
      <c r="H69" s="59">
        <v>0</v>
      </c>
      <c r="I69" s="58">
        <v>0</v>
      </c>
      <c r="J69" s="41">
        <v>0</v>
      </c>
      <c r="K69" s="41">
        <v>0</v>
      </c>
      <c r="L69" s="41">
        <v>0</v>
      </c>
      <c r="M69" s="41">
        <v>0</v>
      </c>
    </row>
    <row r="70" spans="1:13">
      <c r="A70" s="76" t="s">
        <v>83</v>
      </c>
      <c r="B70" s="76"/>
      <c r="C70" s="76"/>
      <c r="D70" s="76"/>
      <c r="E70" s="19">
        <v>2040</v>
      </c>
      <c r="F70" s="58">
        <v>0</v>
      </c>
      <c r="G70" s="41">
        <v>0</v>
      </c>
      <c r="H70" s="58">
        <v>0</v>
      </c>
      <c r="I70" s="58">
        <v>0</v>
      </c>
      <c r="J70" s="41">
        <v>0</v>
      </c>
      <c r="K70" s="41">
        <v>0</v>
      </c>
      <c r="L70" s="41">
        <v>0</v>
      </c>
      <c r="M70" s="41">
        <v>0</v>
      </c>
    </row>
    <row r="71" spans="1:13" ht="13.5" customHeight="1">
      <c r="A71" s="80" t="s">
        <v>84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2"/>
    </row>
    <row r="72" spans="1:13">
      <c r="A72" s="76" t="s">
        <v>85</v>
      </c>
      <c r="B72" s="76"/>
      <c r="C72" s="76"/>
      <c r="D72" s="76"/>
      <c r="E72" s="19">
        <v>3010</v>
      </c>
      <c r="F72" s="60">
        <v>0</v>
      </c>
      <c r="G72" s="41">
        <v>10</v>
      </c>
      <c r="H72" s="58">
        <v>10</v>
      </c>
      <c r="I72" s="56">
        <f>SUM(J72:M72)</f>
        <v>10</v>
      </c>
      <c r="J72" s="39">
        <v>2.5</v>
      </c>
      <c r="K72" s="39">
        <v>2.5</v>
      </c>
      <c r="L72" s="39">
        <v>2.5</v>
      </c>
      <c r="M72" s="39">
        <v>2.5</v>
      </c>
    </row>
    <row r="73" spans="1:13" ht="20.25" customHeight="1">
      <c r="A73" s="76" t="s">
        <v>86</v>
      </c>
      <c r="B73" s="76"/>
      <c r="C73" s="76"/>
      <c r="D73" s="76"/>
      <c r="E73" s="19">
        <v>3011</v>
      </c>
      <c r="F73" s="60">
        <v>0</v>
      </c>
      <c r="G73" s="42">
        <v>10</v>
      </c>
      <c r="H73" s="59">
        <v>10</v>
      </c>
      <c r="I73" s="56">
        <f>SUM(J73:M73)</f>
        <v>10</v>
      </c>
      <c r="J73" s="39">
        <v>2.5</v>
      </c>
      <c r="K73" s="39">
        <v>2.5</v>
      </c>
      <c r="L73" s="39">
        <v>2.5</v>
      </c>
      <c r="M73" s="39">
        <v>2.5</v>
      </c>
    </row>
    <row r="74" spans="1:13">
      <c r="A74" s="76" t="s">
        <v>87</v>
      </c>
      <c r="B74" s="76"/>
      <c r="C74" s="76"/>
      <c r="D74" s="76"/>
      <c r="E74" s="19">
        <v>3020</v>
      </c>
      <c r="F74" s="60">
        <v>708</v>
      </c>
      <c r="G74" s="41">
        <v>10</v>
      </c>
      <c r="H74" s="58">
        <v>10</v>
      </c>
      <c r="I74" s="56">
        <f>SUM(J74:M74)</f>
        <v>10</v>
      </c>
      <c r="J74" s="39">
        <v>2.5</v>
      </c>
      <c r="K74" s="39">
        <v>2.5</v>
      </c>
      <c r="L74" s="39">
        <v>2.5</v>
      </c>
      <c r="M74" s="39">
        <v>2.5</v>
      </c>
    </row>
    <row r="75" spans="1:13">
      <c r="A75" s="76" t="s">
        <v>88</v>
      </c>
      <c r="B75" s="76"/>
      <c r="C75" s="76"/>
      <c r="D75" s="76"/>
      <c r="E75" s="19">
        <v>3021</v>
      </c>
      <c r="F75" s="60">
        <v>0</v>
      </c>
      <c r="G75" s="41">
        <v>0</v>
      </c>
      <c r="H75" s="60">
        <v>0</v>
      </c>
      <c r="I75" s="56">
        <f t="shared" ref="I75" si="3">SUM(J75:M75)</f>
        <v>0</v>
      </c>
      <c r="J75" s="39">
        <v>0</v>
      </c>
      <c r="K75" s="39">
        <v>0</v>
      </c>
      <c r="L75" s="39">
        <v>0</v>
      </c>
      <c r="M75" s="39">
        <v>0</v>
      </c>
    </row>
    <row r="76" spans="1:13">
      <c r="A76" s="76" t="s">
        <v>89</v>
      </c>
      <c r="B76" s="76"/>
      <c r="C76" s="76"/>
      <c r="D76" s="76"/>
      <c r="E76" s="19">
        <v>3022</v>
      </c>
      <c r="F76" s="60">
        <v>681.1</v>
      </c>
      <c r="G76" s="41">
        <v>10</v>
      </c>
      <c r="H76" s="58">
        <v>10</v>
      </c>
      <c r="I76" s="56">
        <f>SUM(J76:M76)</f>
        <v>10</v>
      </c>
      <c r="J76" s="39">
        <v>2.5</v>
      </c>
      <c r="K76" s="39">
        <v>2.5</v>
      </c>
      <c r="L76" s="39">
        <v>2.5</v>
      </c>
      <c r="M76" s="39">
        <v>2.5</v>
      </c>
    </row>
    <row r="77" spans="1:13" ht="21.75" customHeight="1">
      <c r="A77" s="76" t="s">
        <v>90</v>
      </c>
      <c r="B77" s="76"/>
      <c r="C77" s="76"/>
      <c r="D77" s="76"/>
      <c r="E77" s="19">
        <v>3023</v>
      </c>
      <c r="F77" s="58">
        <v>14.2</v>
      </c>
      <c r="G77" s="41">
        <v>10</v>
      </c>
      <c r="H77" s="58">
        <v>10</v>
      </c>
      <c r="I77" s="56">
        <f>SUM(J77:M77)</f>
        <v>10</v>
      </c>
      <c r="J77" s="19">
        <v>2.5</v>
      </c>
      <c r="K77" s="19">
        <v>2.5</v>
      </c>
      <c r="L77" s="19">
        <v>2.5</v>
      </c>
      <c r="M77" s="19">
        <v>2.5</v>
      </c>
    </row>
    <row r="78" spans="1:13">
      <c r="A78" s="76" t="s">
        <v>91</v>
      </c>
      <c r="B78" s="76"/>
      <c r="C78" s="76"/>
      <c r="D78" s="76"/>
      <c r="E78" s="19">
        <v>3024</v>
      </c>
      <c r="F78" s="58">
        <v>12.7</v>
      </c>
      <c r="G78" s="41">
        <v>10</v>
      </c>
      <c r="H78" s="58">
        <v>10</v>
      </c>
      <c r="I78" s="56">
        <f>SUM(J78:M78)</f>
        <v>10</v>
      </c>
      <c r="J78" s="19">
        <v>2.5</v>
      </c>
      <c r="K78" s="19">
        <v>2.5</v>
      </c>
      <c r="L78" s="19">
        <v>2.5</v>
      </c>
      <c r="M78" s="19">
        <v>2.5</v>
      </c>
    </row>
    <row r="79" spans="1:13" ht="23.25" customHeight="1">
      <c r="A79" s="76" t="s">
        <v>92</v>
      </c>
      <c r="B79" s="76"/>
      <c r="C79" s="76"/>
      <c r="D79" s="76"/>
      <c r="E79" s="19">
        <v>3025</v>
      </c>
      <c r="F79" s="58">
        <v>0</v>
      </c>
      <c r="G79" s="41">
        <v>0</v>
      </c>
      <c r="H79" s="58">
        <v>0</v>
      </c>
      <c r="I79" s="58">
        <v>0</v>
      </c>
      <c r="J79" s="41">
        <v>0</v>
      </c>
      <c r="K79" s="41">
        <v>0</v>
      </c>
      <c r="L79" s="41">
        <v>0</v>
      </c>
      <c r="M79" s="41">
        <v>0</v>
      </c>
    </row>
    <row r="80" spans="1:13">
      <c r="A80" s="76" t="s">
        <v>93</v>
      </c>
      <c r="B80" s="76"/>
      <c r="C80" s="76"/>
      <c r="D80" s="76"/>
      <c r="E80" s="19">
        <v>3026</v>
      </c>
      <c r="F80" s="58">
        <v>0</v>
      </c>
      <c r="G80" s="41">
        <v>0</v>
      </c>
      <c r="H80" s="58">
        <v>0</v>
      </c>
      <c r="I80" s="58">
        <v>0</v>
      </c>
      <c r="J80" s="41">
        <v>0</v>
      </c>
      <c r="K80" s="41">
        <v>0</v>
      </c>
      <c r="L80" s="41">
        <v>0</v>
      </c>
      <c r="M80" s="41">
        <v>0</v>
      </c>
    </row>
    <row r="81" spans="1:13">
      <c r="A81" s="76" t="s">
        <v>94</v>
      </c>
      <c r="B81" s="76"/>
      <c r="C81" s="76"/>
      <c r="D81" s="76"/>
      <c r="E81" s="19">
        <v>3030</v>
      </c>
      <c r="F81" s="63">
        <v>104.3</v>
      </c>
      <c r="G81" s="41">
        <v>0</v>
      </c>
      <c r="H81" s="60">
        <v>0</v>
      </c>
      <c r="I81" s="58">
        <v>0</v>
      </c>
      <c r="J81" s="41">
        <v>0</v>
      </c>
      <c r="K81" s="41">
        <v>0</v>
      </c>
      <c r="L81" s="41">
        <v>0</v>
      </c>
      <c r="M81" s="41">
        <v>0</v>
      </c>
    </row>
    <row r="82" spans="1:13" ht="13.5" customHeight="1">
      <c r="A82" s="80" t="s">
        <v>95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2"/>
    </row>
    <row r="83" spans="1:13">
      <c r="A83" s="76" t="s">
        <v>96</v>
      </c>
      <c r="B83" s="76"/>
      <c r="C83" s="76"/>
      <c r="D83" s="76"/>
      <c r="E83" s="19">
        <v>4010</v>
      </c>
      <c r="F83" s="58">
        <v>0</v>
      </c>
      <c r="G83" s="41">
        <v>0</v>
      </c>
      <c r="H83" s="58">
        <v>0</v>
      </c>
      <c r="I83" s="58">
        <v>0</v>
      </c>
      <c r="J83" s="41">
        <v>0</v>
      </c>
      <c r="K83" s="41">
        <v>0</v>
      </c>
      <c r="L83" s="41">
        <v>0</v>
      </c>
      <c r="M83" s="41">
        <v>0</v>
      </c>
    </row>
    <row r="84" spans="1:13">
      <c r="A84" s="76" t="s">
        <v>97</v>
      </c>
      <c r="B84" s="76"/>
      <c r="C84" s="76"/>
      <c r="D84" s="76"/>
      <c r="E84" s="19">
        <v>4011</v>
      </c>
      <c r="F84" s="58">
        <v>0</v>
      </c>
      <c r="G84" s="41">
        <v>0</v>
      </c>
      <c r="H84" s="58">
        <v>0</v>
      </c>
      <c r="I84" s="58">
        <v>0</v>
      </c>
      <c r="J84" s="41">
        <v>0</v>
      </c>
      <c r="K84" s="41">
        <v>0</v>
      </c>
      <c r="L84" s="41">
        <v>0</v>
      </c>
      <c r="M84" s="41">
        <v>0</v>
      </c>
    </row>
    <row r="85" spans="1:13">
      <c r="A85" s="76" t="s">
        <v>98</v>
      </c>
      <c r="B85" s="76"/>
      <c r="C85" s="76"/>
      <c r="D85" s="76"/>
      <c r="E85" s="19">
        <v>4012</v>
      </c>
      <c r="F85" s="58">
        <v>0</v>
      </c>
      <c r="G85" s="41">
        <v>0</v>
      </c>
      <c r="H85" s="58">
        <v>0</v>
      </c>
      <c r="I85" s="58">
        <v>0</v>
      </c>
      <c r="J85" s="41">
        <v>0</v>
      </c>
      <c r="K85" s="41">
        <v>0</v>
      </c>
      <c r="L85" s="41">
        <v>0</v>
      </c>
      <c r="M85" s="41">
        <v>0</v>
      </c>
    </row>
    <row r="86" spans="1:13">
      <c r="A86" s="76" t="s">
        <v>99</v>
      </c>
      <c r="B86" s="76"/>
      <c r="C86" s="76"/>
      <c r="D86" s="76"/>
      <c r="E86" s="19">
        <v>4013</v>
      </c>
      <c r="F86" s="58">
        <v>0</v>
      </c>
      <c r="G86" s="41">
        <v>0</v>
      </c>
      <c r="H86" s="58">
        <v>0</v>
      </c>
      <c r="I86" s="58">
        <v>0</v>
      </c>
      <c r="J86" s="41">
        <v>0</v>
      </c>
      <c r="K86" s="41">
        <v>0</v>
      </c>
      <c r="L86" s="41">
        <v>0</v>
      </c>
      <c r="M86" s="41">
        <v>0</v>
      </c>
    </row>
    <row r="87" spans="1:13">
      <c r="A87" s="76" t="s">
        <v>100</v>
      </c>
      <c r="B87" s="76"/>
      <c r="C87" s="76"/>
      <c r="D87" s="76"/>
      <c r="E87" s="19">
        <v>4020</v>
      </c>
      <c r="F87" s="58">
        <v>0</v>
      </c>
      <c r="G87" s="41">
        <v>0</v>
      </c>
      <c r="H87" s="58">
        <v>0</v>
      </c>
      <c r="I87" s="58">
        <v>0</v>
      </c>
      <c r="J87" s="41">
        <v>0</v>
      </c>
      <c r="K87" s="41">
        <v>0</v>
      </c>
      <c r="L87" s="41">
        <v>0</v>
      </c>
      <c r="M87" s="41">
        <v>0</v>
      </c>
    </row>
    <row r="88" spans="1:13">
      <c r="A88" s="76" t="s">
        <v>101</v>
      </c>
      <c r="B88" s="76"/>
      <c r="C88" s="76"/>
      <c r="D88" s="76"/>
      <c r="E88" s="19">
        <v>4030</v>
      </c>
      <c r="F88" s="58">
        <v>0</v>
      </c>
      <c r="G88" s="41">
        <v>0</v>
      </c>
      <c r="H88" s="58">
        <v>0</v>
      </c>
      <c r="I88" s="58">
        <v>0</v>
      </c>
      <c r="J88" s="41">
        <v>0</v>
      </c>
      <c r="K88" s="41">
        <v>0</v>
      </c>
      <c r="L88" s="41">
        <v>0</v>
      </c>
      <c r="M88" s="41">
        <v>0</v>
      </c>
    </row>
    <row r="89" spans="1:13">
      <c r="A89" s="76" t="s">
        <v>97</v>
      </c>
      <c r="B89" s="76"/>
      <c r="C89" s="76"/>
      <c r="D89" s="76"/>
      <c r="E89" s="19">
        <v>4031</v>
      </c>
      <c r="F89" s="58">
        <v>0</v>
      </c>
      <c r="G89" s="41">
        <v>0</v>
      </c>
      <c r="H89" s="58">
        <v>0</v>
      </c>
      <c r="I89" s="58">
        <v>0</v>
      </c>
      <c r="J89" s="41">
        <v>0</v>
      </c>
      <c r="K89" s="41">
        <v>0</v>
      </c>
      <c r="L89" s="41">
        <v>0</v>
      </c>
      <c r="M89" s="41">
        <v>0</v>
      </c>
    </row>
    <row r="90" spans="1:13">
      <c r="A90" s="76" t="s">
        <v>98</v>
      </c>
      <c r="B90" s="76"/>
      <c r="C90" s="76"/>
      <c r="D90" s="76"/>
      <c r="E90" s="19">
        <v>4032</v>
      </c>
      <c r="F90" s="58">
        <v>0</v>
      </c>
      <c r="G90" s="41">
        <v>0</v>
      </c>
      <c r="H90" s="58">
        <v>0</v>
      </c>
      <c r="I90" s="58">
        <v>0</v>
      </c>
      <c r="J90" s="41">
        <v>0</v>
      </c>
      <c r="K90" s="41">
        <v>0</v>
      </c>
      <c r="L90" s="41">
        <v>0</v>
      </c>
      <c r="M90" s="41">
        <v>0</v>
      </c>
    </row>
    <row r="91" spans="1:13">
      <c r="A91" s="76" t="s">
        <v>99</v>
      </c>
      <c r="B91" s="76"/>
      <c r="C91" s="76"/>
      <c r="D91" s="76"/>
      <c r="E91" s="19">
        <v>4033</v>
      </c>
      <c r="F91" s="58">
        <v>0</v>
      </c>
      <c r="G91" s="41">
        <v>0</v>
      </c>
      <c r="H91" s="58">
        <v>0</v>
      </c>
      <c r="I91" s="58">
        <v>0</v>
      </c>
      <c r="J91" s="41">
        <v>0</v>
      </c>
      <c r="K91" s="41">
        <v>0</v>
      </c>
      <c r="L91" s="41">
        <v>0</v>
      </c>
      <c r="M91" s="41">
        <v>0</v>
      </c>
    </row>
    <row r="92" spans="1:13">
      <c r="A92" s="76" t="s">
        <v>102</v>
      </c>
      <c r="B92" s="76"/>
      <c r="C92" s="76"/>
      <c r="D92" s="76"/>
      <c r="E92" s="19">
        <v>4040</v>
      </c>
      <c r="F92" s="58">
        <v>0</v>
      </c>
      <c r="G92" s="41">
        <v>0</v>
      </c>
      <c r="H92" s="58">
        <v>0</v>
      </c>
      <c r="I92" s="58">
        <v>0</v>
      </c>
      <c r="J92" s="41">
        <v>0</v>
      </c>
      <c r="K92" s="41">
        <v>0</v>
      </c>
      <c r="L92" s="41">
        <v>0</v>
      </c>
      <c r="M92" s="41">
        <v>0</v>
      </c>
    </row>
    <row r="93" spans="1:13" ht="13.5" customHeight="1">
      <c r="A93" s="76" t="s">
        <v>103</v>
      </c>
      <c r="B93" s="76"/>
      <c r="C93" s="76"/>
      <c r="D93" s="76"/>
      <c r="E93" s="12"/>
      <c r="F93" s="61"/>
      <c r="G93" s="50"/>
      <c r="H93" s="61"/>
      <c r="I93" s="61"/>
      <c r="J93" s="50"/>
      <c r="K93" s="50"/>
      <c r="L93" s="50"/>
      <c r="M93" s="50"/>
    </row>
    <row r="94" spans="1:13">
      <c r="A94" s="76" t="s">
        <v>104</v>
      </c>
      <c r="B94" s="76"/>
      <c r="C94" s="76"/>
      <c r="D94" s="76"/>
      <c r="E94" s="19">
        <v>5010</v>
      </c>
      <c r="F94" s="58">
        <v>0</v>
      </c>
      <c r="G94" s="41">
        <v>0</v>
      </c>
      <c r="H94" s="58">
        <v>0</v>
      </c>
      <c r="I94" s="58">
        <v>0</v>
      </c>
      <c r="J94" s="41">
        <v>0</v>
      </c>
      <c r="K94" s="41">
        <v>0</v>
      </c>
      <c r="L94" s="41">
        <v>0</v>
      </c>
      <c r="M94" s="41">
        <v>0</v>
      </c>
    </row>
    <row r="95" spans="1:13" ht="16.5" customHeight="1">
      <c r="A95" s="76" t="s">
        <v>105</v>
      </c>
      <c r="B95" s="76"/>
      <c r="C95" s="76"/>
      <c r="D95" s="76"/>
      <c r="E95" s="19">
        <v>5020</v>
      </c>
      <c r="F95" s="58">
        <v>0</v>
      </c>
      <c r="G95" s="41">
        <v>0</v>
      </c>
      <c r="H95" s="58">
        <v>0</v>
      </c>
      <c r="I95" s="58">
        <v>0</v>
      </c>
      <c r="J95" s="41">
        <v>0</v>
      </c>
      <c r="K95" s="41">
        <v>0</v>
      </c>
      <c r="L95" s="41">
        <v>0</v>
      </c>
      <c r="M95" s="41">
        <v>0</v>
      </c>
    </row>
    <row r="96" spans="1:13" ht="23.25" customHeight="1">
      <c r="A96" s="76" t="s">
        <v>106</v>
      </c>
      <c r="B96" s="76"/>
      <c r="C96" s="76"/>
      <c r="D96" s="76"/>
      <c r="E96" s="19">
        <v>5030</v>
      </c>
      <c r="F96" s="58">
        <v>0</v>
      </c>
      <c r="G96" s="41">
        <v>0</v>
      </c>
      <c r="H96" s="58">
        <v>0</v>
      </c>
      <c r="I96" s="58">
        <v>0</v>
      </c>
      <c r="J96" s="41">
        <v>0</v>
      </c>
      <c r="K96" s="41">
        <v>0</v>
      </c>
      <c r="L96" s="41">
        <v>0</v>
      </c>
      <c r="M96" s="41">
        <v>0</v>
      </c>
    </row>
    <row r="97" spans="1:13">
      <c r="A97" s="76" t="s">
        <v>107</v>
      </c>
      <c r="B97" s="76"/>
      <c r="C97" s="76"/>
      <c r="D97" s="76"/>
      <c r="E97" s="19">
        <v>5040</v>
      </c>
      <c r="F97" s="58">
        <v>0</v>
      </c>
      <c r="G97" s="41">
        <v>0</v>
      </c>
      <c r="H97" s="58">
        <v>0</v>
      </c>
      <c r="I97" s="58">
        <v>0</v>
      </c>
      <c r="J97" s="41">
        <v>0</v>
      </c>
      <c r="K97" s="41">
        <v>0</v>
      </c>
      <c r="L97" s="41">
        <v>0</v>
      </c>
      <c r="M97" s="41">
        <v>0</v>
      </c>
    </row>
    <row r="98" spans="1:13" ht="13.5" customHeight="1">
      <c r="A98" s="80" t="s">
        <v>108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2"/>
    </row>
    <row r="99" spans="1:13" ht="13.9" customHeight="1">
      <c r="A99" s="84" t="s">
        <v>109</v>
      </c>
      <c r="B99" s="85"/>
      <c r="C99" s="85"/>
      <c r="D99" s="86"/>
      <c r="E99" s="19">
        <v>6010</v>
      </c>
      <c r="F99" s="58">
        <v>0</v>
      </c>
      <c r="G99" s="42">
        <v>0</v>
      </c>
      <c r="H99" s="60">
        <v>0</v>
      </c>
      <c r="I99" s="58">
        <v>0</v>
      </c>
      <c r="J99" s="41">
        <v>0</v>
      </c>
      <c r="K99" s="41">
        <v>0</v>
      </c>
      <c r="L99" s="41">
        <v>0</v>
      </c>
      <c r="M99" s="41">
        <v>0</v>
      </c>
    </row>
    <row r="100" spans="1:13" ht="13.9" customHeight="1">
      <c r="A100" s="84" t="s">
        <v>110</v>
      </c>
      <c r="B100" s="85"/>
      <c r="C100" s="85"/>
      <c r="D100" s="86"/>
      <c r="E100" s="19">
        <v>6020</v>
      </c>
      <c r="F100" s="58">
        <v>0</v>
      </c>
      <c r="G100" s="42">
        <v>0</v>
      </c>
      <c r="H100" s="60">
        <v>0</v>
      </c>
      <c r="I100" s="58">
        <v>0</v>
      </c>
      <c r="J100" s="41">
        <v>0</v>
      </c>
      <c r="K100" s="41">
        <v>0</v>
      </c>
      <c r="L100" s="41">
        <v>0</v>
      </c>
      <c r="M100" s="41">
        <v>0</v>
      </c>
    </row>
    <row r="101" spans="1:13">
      <c r="A101" s="76" t="s">
        <v>111</v>
      </c>
      <c r="B101" s="76"/>
      <c r="C101" s="76"/>
      <c r="D101" s="76"/>
      <c r="E101" s="19">
        <v>6030</v>
      </c>
      <c r="F101" s="58">
        <v>0</v>
      </c>
      <c r="G101" s="41">
        <v>0</v>
      </c>
      <c r="H101" s="58">
        <v>0</v>
      </c>
      <c r="I101" s="58">
        <v>0</v>
      </c>
      <c r="J101" s="41">
        <v>0</v>
      </c>
      <c r="K101" s="41">
        <v>0</v>
      </c>
      <c r="L101" s="41">
        <v>0</v>
      </c>
      <c r="M101" s="41">
        <v>0</v>
      </c>
    </row>
    <row r="102" spans="1:13">
      <c r="A102" s="76" t="s">
        <v>112</v>
      </c>
      <c r="B102" s="76"/>
      <c r="C102" s="76"/>
      <c r="D102" s="76"/>
      <c r="E102" s="19">
        <v>6040</v>
      </c>
      <c r="F102" s="58">
        <v>0</v>
      </c>
      <c r="G102" s="41">
        <v>0</v>
      </c>
      <c r="H102" s="58">
        <v>0</v>
      </c>
      <c r="I102" s="58">
        <v>0</v>
      </c>
      <c r="J102" s="41">
        <v>0</v>
      </c>
      <c r="K102" s="41">
        <v>0</v>
      </c>
      <c r="L102" s="41">
        <v>0</v>
      </c>
      <c r="M102" s="41">
        <v>0</v>
      </c>
    </row>
    <row r="103" spans="1:13">
      <c r="A103" s="76" t="s">
        <v>113</v>
      </c>
      <c r="B103" s="76"/>
      <c r="C103" s="76"/>
      <c r="D103" s="76"/>
      <c r="E103" s="19">
        <v>6050</v>
      </c>
      <c r="F103" s="58">
        <v>0</v>
      </c>
      <c r="G103" s="41">
        <v>0</v>
      </c>
      <c r="H103" s="58">
        <v>0</v>
      </c>
      <c r="I103" s="58">
        <v>0</v>
      </c>
      <c r="J103" s="41">
        <v>0</v>
      </c>
      <c r="K103" s="41">
        <v>0</v>
      </c>
      <c r="L103" s="41">
        <v>0</v>
      </c>
      <c r="M103" s="41">
        <v>0</v>
      </c>
    </row>
    <row r="104" spans="1:13" ht="13.5" customHeight="1">
      <c r="A104" s="80" t="s">
        <v>114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2"/>
    </row>
    <row r="105" spans="1:13" ht="36.75" customHeight="1">
      <c r="A105" s="83" t="s">
        <v>115</v>
      </c>
      <c r="B105" s="83"/>
      <c r="C105" s="83"/>
      <c r="D105" s="83"/>
      <c r="E105" s="21">
        <v>7010</v>
      </c>
      <c r="F105" s="69">
        <v>8</v>
      </c>
      <c r="G105" s="21">
        <v>11.25</v>
      </c>
      <c r="H105" s="51">
        <v>11.25</v>
      </c>
      <c r="I105" s="51">
        <v>12.25</v>
      </c>
      <c r="J105" s="31">
        <v>12.25</v>
      </c>
      <c r="K105" s="31">
        <v>12.25</v>
      </c>
      <c r="L105" s="31">
        <v>12.25</v>
      </c>
      <c r="M105" s="31">
        <v>12.25</v>
      </c>
    </row>
    <row r="106" spans="1:13">
      <c r="A106" s="76" t="s">
        <v>116</v>
      </c>
      <c r="B106" s="76"/>
      <c r="C106" s="76"/>
      <c r="D106" s="76"/>
      <c r="E106" s="19">
        <v>7011</v>
      </c>
      <c r="F106" s="52">
        <v>1</v>
      </c>
      <c r="G106" s="7">
        <v>1.5</v>
      </c>
      <c r="H106" s="62">
        <v>1.5</v>
      </c>
      <c r="I106" s="62">
        <v>1.5</v>
      </c>
      <c r="J106" s="26">
        <v>1.5</v>
      </c>
      <c r="K106" s="26">
        <v>1.5</v>
      </c>
      <c r="L106" s="26">
        <v>1.5</v>
      </c>
      <c r="M106" s="26">
        <v>1.5</v>
      </c>
    </row>
    <row r="107" spans="1:13">
      <c r="A107" s="76" t="s">
        <v>117</v>
      </c>
      <c r="B107" s="76"/>
      <c r="C107" s="76"/>
      <c r="D107" s="76"/>
      <c r="E107" s="19">
        <v>7012</v>
      </c>
      <c r="F107" s="60">
        <v>0</v>
      </c>
      <c r="G107" s="44">
        <v>0</v>
      </c>
      <c r="H107" s="60">
        <v>0</v>
      </c>
      <c r="I107" s="59">
        <v>0</v>
      </c>
      <c r="J107" s="49">
        <v>0</v>
      </c>
      <c r="K107" s="49">
        <v>0</v>
      </c>
      <c r="L107" s="49">
        <v>0</v>
      </c>
      <c r="M107" s="49">
        <v>0</v>
      </c>
    </row>
    <row r="108" spans="1:13">
      <c r="A108" s="76" t="s">
        <v>118</v>
      </c>
      <c r="B108" s="76"/>
      <c r="C108" s="76"/>
      <c r="D108" s="76"/>
      <c r="E108" s="19">
        <v>7013</v>
      </c>
      <c r="F108" s="60">
        <v>1</v>
      </c>
      <c r="G108" s="44">
        <v>0</v>
      </c>
      <c r="H108" s="60">
        <v>0</v>
      </c>
      <c r="I108" s="60">
        <v>0</v>
      </c>
      <c r="J108" s="49">
        <v>0</v>
      </c>
      <c r="K108" s="49">
        <v>0</v>
      </c>
      <c r="L108" s="49">
        <v>0</v>
      </c>
      <c r="M108" s="49">
        <v>0</v>
      </c>
    </row>
    <row r="109" spans="1:13">
      <c r="A109" s="76" t="s">
        <v>119</v>
      </c>
      <c r="B109" s="76"/>
      <c r="C109" s="76"/>
      <c r="D109" s="76"/>
      <c r="E109" s="19">
        <v>7014</v>
      </c>
      <c r="F109" s="52">
        <v>6</v>
      </c>
      <c r="G109" s="19">
        <v>7.5</v>
      </c>
      <c r="H109" s="63">
        <v>7.5</v>
      </c>
      <c r="I109" s="58">
        <v>8</v>
      </c>
      <c r="J109" s="49">
        <v>8</v>
      </c>
      <c r="K109" s="49">
        <v>8</v>
      </c>
      <c r="L109" s="49">
        <v>8</v>
      </c>
      <c r="M109" s="49">
        <v>8</v>
      </c>
    </row>
    <row r="110" spans="1:13">
      <c r="A110" s="76" t="s">
        <v>120</v>
      </c>
      <c r="B110" s="76"/>
      <c r="C110" s="76"/>
      <c r="D110" s="76"/>
      <c r="E110" s="19">
        <v>7015</v>
      </c>
      <c r="F110" s="52">
        <v>0</v>
      </c>
      <c r="G110" s="44">
        <v>0</v>
      </c>
      <c r="H110" s="60">
        <v>0</v>
      </c>
      <c r="I110" s="59">
        <v>0</v>
      </c>
      <c r="J110" s="49">
        <v>0</v>
      </c>
      <c r="K110" s="49">
        <v>0</v>
      </c>
      <c r="L110" s="49">
        <v>0</v>
      </c>
      <c r="M110" s="49">
        <v>0</v>
      </c>
    </row>
    <row r="111" spans="1:13">
      <c r="A111" s="76" t="s">
        <v>121</v>
      </c>
      <c r="B111" s="76"/>
      <c r="C111" s="76"/>
      <c r="D111" s="76"/>
      <c r="E111" s="19">
        <v>7016</v>
      </c>
      <c r="F111" s="52">
        <v>0</v>
      </c>
      <c r="G111" s="19">
        <v>2.25</v>
      </c>
      <c r="H111" s="63">
        <v>2.25</v>
      </c>
      <c r="I111" s="63">
        <v>2.75</v>
      </c>
      <c r="J111" s="26">
        <v>2.75</v>
      </c>
      <c r="K111" s="26">
        <v>2.75</v>
      </c>
      <c r="L111" s="26">
        <v>2.75</v>
      </c>
      <c r="M111" s="26">
        <v>2.75</v>
      </c>
    </row>
    <row r="112" spans="1:13">
      <c r="A112" s="76" t="s">
        <v>122</v>
      </c>
      <c r="B112" s="76"/>
      <c r="C112" s="76"/>
      <c r="D112" s="76"/>
      <c r="E112" s="19">
        <v>7020</v>
      </c>
      <c r="F112" s="53">
        <v>1490.2</v>
      </c>
      <c r="G112" s="45">
        <v>2274</v>
      </c>
      <c r="H112" s="53">
        <v>2274</v>
      </c>
      <c r="I112" s="53">
        <f>I44</f>
        <v>2574</v>
      </c>
      <c r="J112" s="35">
        <f>J44</f>
        <v>643.5</v>
      </c>
      <c r="K112" s="35">
        <f t="shared" ref="K112:M112" si="4">K44</f>
        <v>643.5</v>
      </c>
      <c r="L112" s="35">
        <f t="shared" si="4"/>
        <v>643.5</v>
      </c>
      <c r="M112" s="35">
        <f t="shared" si="4"/>
        <v>643.5</v>
      </c>
    </row>
    <row r="113" spans="1:13">
      <c r="A113" s="76" t="s">
        <v>123</v>
      </c>
      <c r="B113" s="76"/>
      <c r="C113" s="76"/>
      <c r="D113" s="76"/>
      <c r="E113" s="19">
        <v>7021</v>
      </c>
      <c r="F113" s="54">
        <v>198</v>
      </c>
      <c r="G113" s="45">
        <v>288</v>
      </c>
      <c r="H113" s="53">
        <v>288</v>
      </c>
      <c r="I113" s="53">
        <f>SUM(J113:M113)</f>
        <v>288</v>
      </c>
      <c r="J113" s="35">
        <v>72</v>
      </c>
      <c r="K113" s="35">
        <v>72</v>
      </c>
      <c r="L113" s="35">
        <v>72</v>
      </c>
      <c r="M113" s="35">
        <v>72</v>
      </c>
    </row>
    <row r="114" spans="1:13">
      <c r="A114" s="76" t="s">
        <v>117</v>
      </c>
      <c r="B114" s="76"/>
      <c r="C114" s="76"/>
      <c r="D114" s="76"/>
      <c r="E114" s="19">
        <v>7022</v>
      </c>
      <c r="F114" s="54">
        <v>0</v>
      </c>
      <c r="G114" s="43">
        <v>0</v>
      </c>
      <c r="H114" s="54">
        <v>0</v>
      </c>
      <c r="I114" s="53">
        <v>0</v>
      </c>
      <c r="J114" s="35">
        <v>0</v>
      </c>
      <c r="K114" s="35">
        <v>0</v>
      </c>
      <c r="L114" s="35">
        <v>0</v>
      </c>
      <c r="M114" s="35">
        <v>0</v>
      </c>
    </row>
    <row r="115" spans="1:13">
      <c r="A115" s="76" t="s">
        <v>118</v>
      </c>
      <c r="B115" s="76"/>
      <c r="C115" s="76"/>
      <c r="D115" s="76"/>
      <c r="E115" s="19">
        <v>7023</v>
      </c>
      <c r="F115" s="54">
        <v>169.8</v>
      </c>
      <c r="G115" s="43">
        <v>0</v>
      </c>
      <c r="H115" s="54">
        <v>0</v>
      </c>
      <c r="I115" s="53">
        <v>0</v>
      </c>
      <c r="J115" s="35">
        <v>0</v>
      </c>
      <c r="K115" s="35">
        <v>0</v>
      </c>
      <c r="L115" s="35">
        <v>0</v>
      </c>
      <c r="M115" s="35">
        <v>0</v>
      </c>
    </row>
    <row r="116" spans="1:13" s="28" customFormat="1">
      <c r="A116" s="78" t="s">
        <v>119</v>
      </c>
      <c r="B116" s="78"/>
      <c r="C116" s="78"/>
      <c r="D116" s="78"/>
      <c r="E116" s="26">
        <v>7024</v>
      </c>
      <c r="F116" s="54">
        <v>1122.4000000000001</v>
      </c>
      <c r="G116" s="34">
        <v>1626</v>
      </c>
      <c r="H116" s="53">
        <v>1626</v>
      </c>
      <c r="I116" s="53">
        <f>J116+K116+L116+M116</f>
        <v>1626</v>
      </c>
      <c r="J116" s="35">
        <v>406.5</v>
      </c>
      <c r="K116" s="35">
        <v>406.5</v>
      </c>
      <c r="L116" s="35">
        <v>406.5</v>
      </c>
      <c r="M116" s="35">
        <v>406.5</v>
      </c>
    </row>
    <row r="117" spans="1:13">
      <c r="A117" s="76" t="s">
        <v>120</v>
      </c>
      <c r="B117" s="76"/>
      <c r="C117" s="76"/>
      <c r="D117" s="76"/>
      <c r="E117" s="19">
        <v>7025</v>
      </c>
      <c r="F117" s="54">
        <v>0</v>
      </c>
      <c r="G117" s="43">
        <v>0</v>
      </c>
      <c r="H117" s="54">
        <v>0</v>
      </c>
      <c r="I117" s="53">
        <v>0</v>
      </c>
      <c r="J117" s="35">
        <v>0</v>
      </c>
      <c r="K117" s="35">
        <v>0</v>
      </c>
      <c r="L117" s="35">
        <v>0</v>
      </c>
      <c r="M117" s="35">
        <v>0</v>
      </c>
    </row>
    <row r="118" spans="1:13">
      <c r="A118" s="79" t="s">
        <v>121</v>
      </c>
      <c r="B118" s="79"/>
      <c r="C118" s="79"/>
      <c r="D118" s="79"/>
      <c r="E118" s="7">
        <v>7026</v>
      </c>
      <c r="F118" s="70">
        <v>0</v>
      </c>
      <c r="G118" s="45">
        <v>360</v>
      </c>
      <c r="H118" s="53">
        <v>360</v>
      </c>
      <c r="I118" s="53">
        <f>J118+K118+L118+M118</f>
        <v>360</v>
      </c>
      <c r="J118" s="34">
        <v>90</v>
      </c>
      <c r="K118" s="34">
        <v>90</v>
      </c>
      <c r="L118" s="34">
        <v>90</v>
      </c>
      <c r="M118" s="34">
        <v>90</v>
      </c>
    </row>
    <row r="119" spans="1:13" ht="24" customHeight="1">
      <c r="A119" s="76" t="s">
        <v>137</v>
      </c>
      <c r="B119" s="76"/>
      <c r="C119" s="76"/>
      <c r="D119" s="76"/>
      <c r="E119" s="19">
        <v>7030</v>
      </c>
      <c r="F119" s="71">
        <v>15522.92</v>
      </c>
      <c r="G119" s="25">
        <v>16844.439999999999</v>
      </c>
      <c r="H119" s="64">
        <v>16844.439999999999</v>
      </c>
      <c r="I119" s="64">
        <f>I112/12/I105*1000</f>
        <v>17510.204081632655</v>
      </c>
      <c r="J119" s="25">
        <f>J112/3/J105*1000</f>
        <v>17510.204081632655</v>
      </c>
      <c r="K119" s="25">
        <f>K112/3/K105*1000</f>
        <v>17510.204081632655</v>
      </c>
      <c r="L119" s="25">
        <f t="shared" ref="L119:M119" si="5">L112/3/L105*1000</f>
        <v>17510.204081632655</v>
      </c>
      <c r="M119" s="25">
        <f t="shared" si="5"/>
        <v>17510.204081632655</v>
      </c>
    </row>
    <row r="120" spans="1:13">
      <c r="A120" s="76" t="s">
        <v>116</v>
      </c>
      <c r="B120" s="76"/>
      <c r="C120" s="76"/>
      <c r="D120" s="76"/>
      <c r="E120" s="19">
        <v>7031</v>
      </c>
      <c r="F120" s="71">
        <v>16500</v>
      </c>
      <c r="G120" s="13">
        <v>24000</v>
      </c>
      <c r="H120" s="64">
        <v>24000</v>
      </c>
      <c r="I120" s="64">
        <v>16000</v>
      </c>
      <c r="J120" s="27">
        <v>16000</v>
      </c>
      <c r="K120" s="27">
        <v>16000</v>
      </c>
      <c r="L120" s="27">
        <v>16000</v>
      </c>
      <c r="M120" s="27">
        <v>16000</v>
      </c>
    </row>
    <row r="121" spans="1:13">
      <c r="A121" s="76" t="s">
        <v>117</v>
      </c>
      <c r="B121" s="76"/>
      <c r="C121" s="76"/>
      <c r="D121" s="76"/>
      <c r="E121" s="19">
        <v>7032</v>
      </c>
      <c r="F121" s="60">
        <v>0</v>
      </c>
      <c r="G121" s="44">
        <v>0</v>
      </c>
      <c r="H121" s="60">
        <v>0</v>
      </c>
      <c r="I121" s="74">
        <v>0</v>
      </c>
      <c r="J121" s="27">
        <v>0</v>
      </c>
      <c r="K121" s="27">
        <v>0</v>
      </c>
      <c r="L121" s="27">
        <v>0</v>
      </c>
      <c r="M121" s="27">
        <v>0</v>
      </c>
    </row>
    <row r="122" spans="1:13">
      <c r="A122" s="76" t="s">
        <v>118</v>
      </c>
      <c r="B122" s="76"/>
      <c r="C122" s="76"/>
      <c r="D122" s="76"/>
      <c r="E122" s="19">
        <v>7033</v>
      </c>
      <c r="F122" s="60">
        <v>14150</v>
      </c>
      <c r="G122" s="44">
        <v>0</v>
      </c>
      <c r="H122" s="60">
        <v>0</v>
      </c>
      <c r="I122" s="74">
        <v>0</v>
      </c>
      <c r="J122" s="27">
        <v>0</v>
      </c>
      <c r="K122" s="27">
        <v>0</v>
      </c>
      <c r="L122" s="27">
        <v>0</v>
      </c>
      <c r="M122" s="27">
        <v>0</v>
      </c>
    </row>
    <row r="123" spans="1:13">
      <c r="A123" s="76" t="s">
        <v>119</v>
      </c>
      <c r="B123" s="76"/>
      <c r="C123" s="76"/>
      <c r="D123" s="76"/>
      <c r="E123" s="19">
        <v>7034</v>
      </c>
      <c r="F123" s="63">
        <v>15588.9</v>
      </c>
      <c r="G123" s="64">
        <v>18066.669999999998</v>
      </c>
      <c r="H123" s="64">
        <f t="shared" ref="H123" si="6">H116/12/H109*1000</f>
        <v>18066.666666666668</v>
      </c>
      <c r="I123" s="64">
        <f>I116/12/I109*1000</f>
        <v>16937.5</v>
      </c>
      <c r="J123" s="13">
        <f>J116/3/J109*1000</f>
        <v>16937.5</v>
      </c>
      <c r="K123" s="13">
        <f>K116/3/K109*1000</f>
        <v>16937.5</v>
      </c>
      <c r="L123" s="13">
        <f>L116/3/L109*1000</f>
        <v>16937.5</v>
      </c>
      <c r="M123" s="25">
        <f>M116/3/M109*1000</f>
        <v>16937.5</v>
      </c>
    </row>
    <row r="124" spans="1:13">
      <c r="A124" s="76" t="s">
        <v>120</v>
      </c>
      <c r="B124" s="76"/>
      <c r="C124" s="76"/>
      <c r="D124" s="76"/>
      <c r="E124" s="19">
        <v>7035</v>
      </c>
      <c r="F124" s="58">
        <v>0</v>
      </c>
      <c r="G124" s="44">
        <v>0</v>
      </c>
      <c r="H124" s="60">
        <v>0</v>
      </c>
      <c r="I124" s="64">
        <v>0</v>
      </c>
      <c r="J124" s="27">
        <v>0</v>
      </c>
      <c r="K124" s="27">
        <v>0</v>
      </c>
      <c r="L124" s="27">
        <v>0</v>
      </c>
      <c r="M124" s="27">
        <v>0</v>
      </c>
    </row>
    <row r="125" spans="1:13">
      <c r="A125" s="76" t="s">
        <v>121</v>
      </c>
      <c r="B125" s="76"/>
      <c r="C125" s="76"/>
      <c r="D125" s="76"/>
      <c r="E125" s="19">
        <v>7036</v>
      </c>
      <c r="F125" s="63">
        <v>0</v>
      </c>
      <c r="G125" s="13">
        <v>13333.33</v>
      </c>
      <c r="H125" s="64">
        <f>H118/12/H111*1000</f>
        <v>13333.333333333334</v>
      </c>
      <c r="I125" s="64">
        <f>I118/12/I111*1000</f>
        <v>10909.090909090908</v>
      </c>
      <c r="J125" s="13">
        <f>J118/3/J111*1000</f>
        <v>10909.090909090908</v>
      </c>
      <c r="K125" s="13">
        <f t="shared" ref="K125:M125" si="7">K118/3/K111*1000</f>
        <v>10909.090909090908</v>
      </c>
      <c r="L125" s="13">
        <f t="shared" si="7"/>
        <v>10909.090909090908</v>
      </c>
      <c r="M125" s="13">
        <f t="shared" si="7"/>
        <v>10909.090909090908</v>
      </c>
    </row>
    <row r="126" spans="1:13">
      <c r="A126" s="76" t="s">
        <v>124</v>
      </c>
      <c r="B126" s="76"/>
      <c r="C126" s="76"/>
      <c r="D126" s="76"/>
      <c r="E126" s="19">
        <v>7040</v>
      </c>
      <c r="F126" s="58">
        <v>0</v>
      </c>
      <c r="G126" s="41">
        <v>0</v>
      </c>
      <c r="H126" s="60">
        <v>0</v>
      </c>
      <c r="I126" s="58">
        <v>0</v>
      </c>
      <c r="J126" s="49">
        <v>0</v>
      </c>
      <c r="K126" s="49">
        <v>0</v>
      </c>
      <c r="L126" s="49">
        <v>0</v>
      </c>
      <c r="M126" s="49">
        <v>0</v>
      </c>
    </row>
    <row r="127" spans="1:13">
      <c r="A127" s="76" t="s">
        <v>116</v>
      </c>
      <c r="B127" s="76"/>
      <c r="C127" s="76"/>
      <c r="D127" s="76"/>
      <c r="E127" s="19">
        <v>7041</v>
      </c>
      <c r="F127" s="58">
        <v>0</v>
      </c>
      <c r="G127" s="41">
        <v>0</v>
      </c>
      <c r="H127" s="60">
        <v>0</v>
      </c>
      <c r="I127" s="58">
        <v>0</v>
      </c>
      <c r="J127" s="49">
        <v>0</v>
      </c>
      <c r="K127" s="49">
        <v>0</v>
      </c>
      <c r="L127" s="49">
        <v>0</v>
      </c>
      <c r="M127" s="49">
        <v>0</v>
      </c>
    </row>
    <row r="128" spans="1:13">
      <c r="A128" s="76" t="s">
        <v>117</v>
      </c>
      <c r="B128" s="76"/>
      <c r="C128" s="76"/>
      <c r="D128" s="76"/>
      <c r="E128" s="19">
        <v>7042</v>
      </c>
      <c r="F128" s="58">
        <v>0</v>
      </c>
      <c r="G128" s="41">
        <v>0</v>
      </c>
      <c r="H128" s="60">
        <v>0</v>
      </c>
      <c r="I128" s="58">
        <v>0</v>
      </c>
      <c r="J128" s="41">
        <v>0</v>
      </c>
      <c r="K128" s="41">
        <v>0</v>
      </c>
      <c r="L128" s="41">
        <v>0</v>
      </c>
      <c r="M128" s="41">
        <v>0</v>
      </c>
    </row>
    <row r="129" spans="1:13">
      <c r="A129" s="76" t="s">
        <v>118</v>
      </c>
      <c r="B129" s="76"/>
      <c r="C129" s="76"/>
      <c r="D129" s="76"/>
      <c r="E129" s="19">
        <v>7043</v>
      </c>
      <c r="F129" s="58">
        <v>0</v>
      </c>
      <c r="G129" s="41">
        <v>0</v>
      </c>
      <c r="H129" s="60">
        <v>0</v>
      </c>
      <c r="I129" s="58">
        <v>0</v>
      </c>
      <c r="J129" s="41">
        <v>0</v>
      </c>
      <c r="K129" s="41">
        <v>0</v>
      </c>
      <c r="L129" s="41">
        <v>0</v>
      </c>
      <c r="M129" s="41">
        <v>0</v>
      </c>
    </row>
    <row r="130" spans="1:13">
      <c r="A130" s="76" t="s">
        <v>119</v>
      </c>
      <c r="B130" s="76"/>
      <c r="C130" s="76"/>
      <c r="D130" s="76"/>
      <c r="E130" s="19">
        <v>7044</v>
      </c>
      <c r="F130" s="58">
        <v>0</v>
      </c>
      <c r="G130" s="41">
        <v>0</v>
      </c>
      <c r="H130" s="60">
        <v>0</v>
      </c>
      <c r="I130" s="58">
        <v>0</v>
      </c>
      <c r="J130" s="41">
        <v>0</v>
      </c>
      <c r="K130" s="41">
        <v>0</v>
      </c>
      <c r="L130" s="41">
        <v>0</v>
      </c>
      <c r="M130" s="41">
        <v>0</v>
      </c>
    </row>
    <row r="131" spans="1:13">
      <c r="A131" s="76" t="s">
        <v>120</v>
      </c>
      <c r="B131" s="76"/>
      <c r="C131" s="76"/>
      <c r="D131" s="76"/>
      <c r="E131" s="19">
        <v>7045</v>
      </c>
      <c r="F131" s="58">
        <v>0</v>
      </c>
      <c r="G131" s="41">
        <v>0</v>
      </c>
      <c r="H131" s="60">
        <v>0</v>
      </c>
      <c r="I131" s="58">
        <v>0</v>
      </c>
      <c r="J131" s="41">
        <v>0</v>
      </c>
      <c r="K131" s="41">
        <v>0</v>
      </c>
      <c r="L131" s="41">
        <v>0</v>
      </c>
      <c r="M131" s="41">
        <v>0</v>
      </c>
    </row>
    <row r="132" spans="1:13">
      <c r="A132" s="76" t="s">
        <v>121</v>
      </c>
      <c r="B132" s="76"/>
      <c r="C132" s="76"/>
      <c r="D132" s="76"/>
      <c r="E132" s="19">
        <v>7046</v>
      </c>
      <c r="F132" s="58">
        <v>0</v>
      </c>
      <c r="G132" s="41">
        <v>0</v>
      </c>
      <c r="H132" s="60">
        <v>0</v>
      </c>
      <c r="I132" s="58">
        <v>0</v>
      </c>
      <c r="J132" s="41">
        <v>0</v>
      </c>
      <c r="K132" s="41">
        <v>0</v>
      </c>
      <c r="L132" s="41">
        <v>0</v>
      </c>
      <c r="M132" s="41">
        <v>0</v>
      </c>
    </row>
    <row r="134" spans="1:13">
      <c r="B134" s="14" t="s">
        <v>125</v>
      </c>
      <c r="H134" t="s">
        <v>127</v>
      </c>
      <c r="I134" s="77" t="s">
        <v>146</v>
      </c>
      <c r="J134" s="77"/>
    </row>
    <row r="135" spans="1:13">
      <c r="H135" s="65" t="s">
        <v>126</v>
      </c>
    </row>
    <row r="136" spans="1:13">
      <c r="B136" s="15" t="s">
        <v>128</v>
      </c>
      <c r="C136" s="15"/>
      <c r="H136" t="s">
        <v>127</v>
      </c>
      <c r="I136" s="75" t="s">
        <v>129</v>
      </c>
    </row>
    <row r="137" spans="1:13">
      <c r="H137" s="65" t="s">
        <v>126</v>
      </c>
    </row>
    <row r="139" spans="1:13" s="24" customFormat="1"/>
  </sheetData>
  <mergeCells count="142">
    <mergeCell ref="A13:D13"/>
    <mergeCell ref="F13:J13"/>
    <mergeCell ref="A14:D14"/>
    <mergeCell ref="F14:J14"/>
    <mergeCell ref="A15:D15"/>
    <mergeCell ref="F15:J15"/>
    <mergeCell ref="K2:L2"/>
    <mergeCell ref="K6:L6"/>
    <mergeCell ref="F11:J11"/>
    <mergeCell ref="A12:D12"/>
    <mergeCell ref="F12:J12"/>
    <mergeCell ref="L12:M12"/>
    <mergeCell ref="K3:M3"/>
    <mergeCell ref="A19:D19"/>
    <mergeCell ref="F19:J19"/>
    <mergeCell ref="A20:D20"/>
    <mergeCell ref="F20:J20"/>
    <mergeCell ref="A21:D21"/>
    <mergeCell ref="F21:J21"/>
    <mergeCell ref="A16:D16"/>
    <mergeCell ref="F16:J16"/>
    <mergeCell ref="A17:D17"/>
    <mergeCell ref="F17:J17"/>
    <mergeCell ref="A18:D18"/>
    <mergeCell ref="F18:J18"/>
    <mergeCell ref="A22:D22"/>
    <mergeCell ref="F22:J22"/>
    <mergeCell ref="A23:D23"/>
    <mergeCell ref="F23:J23"/>
    <mergeCell ref="A26:D27"/>
    <mergeCell ref="E26:E27"/>
    <mergeCell ref="F26:F27"/>
    <mergeCell ref="G26:G27"/>
    <mergeCell ref="H26:H27"/>
    <mergeCell ref="I26:I27"/>
    <mergeCell ref="A32:D32"/>
    <mergeCell ref="A33:D33"/>
    <mergeCell ref="A34:D34"/>
    <mergeCell ref="A35:D35"/>
    <mergeCell ref="A36:D36"/>
    <mergeCell ref="A37:D37"/>
    <mergeCell ref="J26:M26"/>
    <mergeCell ref="A28:D28"/>
    <mergeCell ref="A29:M29"/>
    <mergeCell ref="A30:M30"/>
    <mergeCell ref="A31:D31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M43"/>
    <mergeCell ref="A56:D56"/>
    <mergeCell ref="A57:D57"/>
    <mergeCell ref="A58:D58"/>
    <mergeCell ref="A59:D59"/>
    <mergeCell ref="A60:D60"/>
    <mergeCell ref="A61:D61"/>
    <mergeCell ref="A50:D50"/>
    <mergeCell ref="A51:D51"/>
    <mergeCell ref="A52:D52"/>
    <mergeCell ref="A53:D53"/>
    <mergeCell ref="A54:D54"/>
    <mergeCell ref="A55:D55"/>
    <mergeCell ref="A68:D68"/>
    <mergeCell ref="A69:D69"/>
    <mergeCell ref="A70:D70"/>
    <mergeCell ref="A71:M71"/>
    <mergeCell ref="A72:D72"/>
    <mergeCell ref="A73:D73"/>
    <mergeCell ref="A62:D62"/>
    <mergeCell ref="A63:D63"/>
    <mergeCell ref="A64:D64"/>
    <mergeCell ref="A65:D65"/>
    <mergeCell ref="A66:M66"/>
    <mergeCell ref="A67:D67"/>
    <mergeCell ref="A80:D80"/>
    <mergeCell ref="A81:D81"/>
    <mergeCell ref="A82:M82"/>
    <mergeCell ref="A83:D83"/>
    <mergeCell ref="A84:D84"/>
    <mergeCell ref="A85:D85"/>
    <mergeCell ref="A74:D74"/>
    <mergeCell ref="A75:D75"/>
    <mergeCell ref="A76:D76"/>
    <mergeCell ref="A77:D77"/>
    <mergeCell ref="A78:D78"/>
    <mergeCell ref="A79:D79"/>
    <mergeCell ref="A92:D92"/>
    <mergeCell ref="A93:D93"/>
    <mergeCell ref="A94:D94"/>
    <mergeCell ref="A95:D95"/>
    <mergeCell ref="A96:D96"/>
    <mergeCell ref="A97:D97"/>
    <mergeCell ref="A86:D86"/>
    <mergeCell ref="A87:D87"/>
    <mergeCell ref="A88:D88"/>
    <mergeCell ref="A89:D89"/>
    <mergeCell ref="A90:D90"/>
    <mergeCell ref="A91:D91"/>
    <mergeCell ref="A104:M104"/>
    <mergeCell ref="A105:D105"/>
    <mergeCell ref="A106:D106"/>
    <mergeCell ref="A107:D107"/>
    <mergeCell ref="A108:D108"/>
    <mergeCell ref="A109:D109"/>
    <mergeCell ref="A98:M98"/>
    <mergeCell ref="A99:D99"/>
    <mergeCell ref="A100:D100"/>
    <mergeCell ref="A101:D101"/>
    <mergeCell ref="A102:D102"/>
    <mergeCell ref="A103:D103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A128:D128"/>
    <mergeCell ref="A129:D129"/>
    <mergeCell ref="A130:D130"/>
    <mergeCell ref="A131:D131"/>
    <mergeCell ref="A132:D132"/>
    <mergeCell ref="I134:J134"/>
    <mergeCell ref="A122:D122"/>
    <mergeCell ref="A123:D123"/>
    <mergeCell ref="A124:D124"/>
    <mergeCell ref="A125:D125"/>
    <mergeCell ref="A126:D126"/>
    <mergeCell ref="A127:D127"/>
  </mergeCells>
  <pageMargins left="0.70866141732283472" right="0.70866141732283472" top="0.74803149606299213" bottom="0.74803149606299213" header="0.31496062992125984" footer="0.31496062992125984"/>
  <pageSetup paperSize="9" scale="82" fitToHeight="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фінплан</vt:lpstr>
      <vt:lpstr>фінплан!bookmark1</vt:lpstr>
      <vt:lpstr>фінплан!bookmark2</vt:lpstr>
      <vt:lpstr>фінплан!bookmark3</vt:lpstr>
      <vt:lpstr>фінплан!Заголовки_для_печати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2025-12-03T12:28:25Z</cp:lastPrinted>
  <dcterms:created xsi:type="dcterms:W3CDTF">2021-08-09T07:18:00Z</dcterms:created>
  <dcterms:modified xsi:type="dcterms:W3CDTF">2026-01-23T12:35:32Z</dcterms:modified>
</cp:coreProperties>
</file>